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filterPrivacy="1" updateLinks="never" codeName="ThisWorkbook"/>
  <xr:revisionPtr revIDLastSave="0" documentId="13_ncr:1_{842C91A0-3F7E-4860-8D07-7734140B33A5}" xr6:coauthVersionLast="45" xr6:coauthVersionMax="45" xr10:uidLastSave="{00000000-0000-0000-0000-000000000000}"/>
  <bookViews>
    <workbookView xWindow="645" yWindow="375" windowWidth="27030" windowHeight="16845" tabRatio="834" xr2:uid="{00000000-000D-0000-FFFF-FFFF00000000}"/>
  </bookViews>
  <sheets>
    <sheet name="Građevinski projekt-PROMETNICE" sheetId="182" r:id="rId1"/>
    <sheet name="Rekapitulacija PROMETNICE" sheetId="183" r:id="rId2"/>
    <sheet name="Elektrotehnički projekt- JR" sheetId="189" r:id="rId3"/>
    <sheet name="Rekapitulacija JAVNA RASVJETA" sheetId="190" r:id="rId4"/>
    <sheet name="Projekt krajobraznog uređenja" sheetId="184" r:id="rId5"/>
    <sheet name="Rekapitulacija krajobraz" sheetId="185" r:id="rId6"/>
    <sheet name="UKUPNA REKAPITULACIJA" sheetId="188" r:id="rId7"/>
    <sheet name="Tehničke spec - građ projekt" sheetId="192" r:id="rId8"/>
    <sheet name="Tehničke spec - Elektro proj JR" sheetId="193" r:id="rId9"/>
  </sheets>
  <externalReferences>
    <externalReference r:id="rId10"/>
    <externalReference r:id="rId11"/>
    <externalReference r:id="rId12"/>
    <externalReference r:id="rId13"/>
  </externalReferences>
  <definedNames>
    <definedName name="_xlnm._FilterDatabase" localSheetId="0" hidden="1">'Građevinski projekt-PROMETNICE'!$H$7:$H$402</definedName>
    <definedName name="_xlnm._FilterDatabase" localSheetId="4" hidden="1">'Projekt krajobraznog uređenja'!$H$7:$H$68</definedName>
    <definedName name="_xlnm._FilterDatabase" localSheetId="7" hidden="1">'Tehničke spec - građ projekt'!$I$7:$I$402</definedName>
    <definedName name="_Toc532263130" localSheetId="0">'Građevinski projekt-PROMETNICE'!#REF!</definedName>
    <definedName name="_Toc532263130" localSheetId="4">'Projekt krajobraznog uređenja'!#REF!</definedName>
    <definedName name="_Toc532263130" localSheetId="7">'Tehničke spec - građ projekt'!#REF!</definedName>
    <definedName name="_Toc532263132" localSheetId="0">'Građevinski projekt-PROMETNICE'!#REF!</definedName>
    <definedName name="_Toc532263132" localSheetId="4">'Projekt krajobraznog uređenja'!#REF!</definedName>
    <definedName name="_Toc532263132" localSheetId="7">'Tehničke spec - građ projekt'!#REF!</definedName>
    <definedName name="_Toc532286383" localSheetId="0">'Građevinski projekt-PROMETNICE'!#REF!</definedName>
    <definedName name="_Toc532286383" localSheetId="4">'Projekt krajobraznog uređenja'!#REF!</definedName>
    <definedName name="_Toc532286383" localSheetId="7">'Tehničke spec - građ projekt'!#REF!</definedName>
    <definedName name="_Toc532286385" localSheetId="0">'Građevinski projekt-PROMETNICE'!#REF!</definedName>
    <definedName name="_Toc532286385" localSheetId="4">'Projekt krajobraznog uređenja'!#REF!</definedName>
    <definedName name="_Toc532286385" localSheetId="7">'Tehničke spec - građ projekt'!#REF!</definedName>
    <definedName name="ADRESA">NA()</definedName>
    <definedName name="ADRESA_IZVOD">'[1]Osn-Pod'!$C$8</definedName>
    <definedName name="ANEX_I">[2]Podaci!$S$8</definedName>
    <definedName name="ANEX_II">[2]Podaci!$S$9</definedName>
    <definedName name="ATR">NA()</definedName>
    <definedName name="AVANS_ISPL">[2]Podaci!$E$40</definedName>
    <definedName name="BROJ_GRESAKA_NA_VEZI" localSheetId="2">[2]Podaci!#REF!</definedName>
    <definedName name="BROJ_GRESAKA_NA_VEZI" localSheetId="3">[2]Podaci!#REF!</definedName>
    <definedName name="BROJ_GRESAKA_NA_VEZI" localSheetId="8">[2]Podaci!#REF!</definedName>
    <definedName name="BROJ_GRESAKA_NA_VEZI">[2]Podaci!#REF!</definedName>
    <definedName name="BROJ_SIT">[2]Podaci!$S$11</definedName>
    <definedName name="BROJ_UGOVORA">NA()</definedName>
    <definedName name="cijene">#REF!</definedName>
    <definedName name="dat">'[3]Osn-Pod'!$G$9</definedName>
    <definedName name="DAT_SIT">'[1]Osn-Pod'!$C$18</definedName>
    <definedName name="DATOTEKA">NA()</definedName>
    <definedName name="DATUM_DANAS">NA()</definedName>
    <definedName name="DEPOZIT">#REF!</definedName>
    <definedName name="DIONICE">'[1]Osn-Pod'!$E$11</definedName>
    <definedName name="DIREKTOR">'[1]Osn-Pod'!$C$20</definedName>
    <definedName name="Excel_BuiltIn_Print_Area" localSheetId="2">'Elektrotehnički projekt- JR'!$A$1:$H$73</definedName>
    <definedName name="Excel_BuiltIn_Print_Area" localSheetId="3">'Rekapitulacija JAVNA RASVJETA'!$A$1:$H$13</definedName>
    <definedName name="Excel_BuiltIn_Print_Area" localSheetId="8">'Tehničke spec - Elektro proj JR'!$A$1:$H$73</definedName>
    <definedName name="Excel_BuiltIn_Print_Titles" localSheetId="2">'Elektrotehnički projekt- JR'!$3:$3</definedName>
    <definedName name="Excel_BuiltIn_Print_Titles" localSheetId="3">'Rekapitulacija JAVNA RASVJETA'!#REF!</definedName>
    <definedName name="Excel_BuiltIn_Print_Titles" localSheetId="8">'Tehničke spec - Elektro proj JR'!$3:$3</definedName>
    <definedName name="GOD_SIT">[2]Podaci!$T$22</definedName>
    <definedName name="INVEST_ADRESA">[2]Podaci!$F$3</definedName>
    <definedName name="INVEST_MAT_BROJ">[2]Podaci!$N$3</definedName>
    <definedName name="INVESTITOR">[2]Podaci!$F$2</definedName>
    <definedName name="IZVOD_ADRESA">[2]Podaci!$F$8</definedName>
    <definedName name="IZVOD_DIR">[2]Podaci!$F$9</definedName>
    <definedName name="IZVODITELJ">[2]Podaci!$F$7</definedName>
    <definedName name="KLASA">[2]Podaci!$F$13</definedName>
    <definedName name="KONZALTING">NA()</definedName>
    <definedName name="KOR_IME">NA()</definedName>
    <definedName name="KOR_IME_OCA">NA()</definedName>
    <definedName name="KOR_PREZIME">NA()</definedName>
    <definedName name="KUCE_GOTOVE">#REF!</definedName>
    <definedName name="KUCE_GOTOVE_IV">#REF!</definedName>
    <definedName name="KUCE_GOTOVE_V">#REF!</definedName>
    <definedName name="KUCE_U_RADU">#REF!</definedName>
    <definedName name="MAT_BROJ">[2]Podaci!$F$12</definedName>
    <definedName name="MJES_AVANS">#REF!</definedName>
    <definedName name="MJES_BRUTTO">#REF!</definedName>
    <definedName name="MJES_DIONICE">#REF!</definedName>
    <definedName name="MJES_IZVR">#REF!</definedName>
    <definedName name="MJES_PDV">#REF!</definedName>
    <definedName name="MJES_SIT">[2]Podaci!$T$21</definedName>
    <definedName name="MJESTO">NA()</definedName>
    <definedName name="mjesto_datum">[2]Podaci!$S$17</definedName>
    <definedName name="NADZOR">[2]Podaci!$F$36</definedName>
    <definedName name="NASELJE">NA()</definedName>
    <definedName name="OBRADIO">[2]Podaci!$F$37</definedName>
    <definedName name="PDV">[2]Podaci!$G$22</definedName>
    <definedName name="PODRUCJE">[2]Podaci!$T$2</definedName>
    <definedName name="PREDH_SIT">[2]Evid!$F$70</definedName>
    <definedName name="_xlnm.Print_Area" localSheetId="2">'Elektrotehnički projekt- JR'!$A$1:$H$73</definedName>
    <definedName name="_xlnm.Print_Area" localSheetId="0">'Građevinski projekt-PROMETNICE'!$A$1:$G$415</definedName>
    <definedName name="_xlnm.Print_Area" localSheetId="4">'Projekt krajobraznog uređenja'!$A$1:$G$68</definedName>
    <definedName name="_xlnm.Print_Area" localSheetId="3">'Rekapitulacija JAVNA RASVJETA'!$A$1:$H$13</definedName>
    <definedName name="_xlnm.Print_Area" localSheetId="5">'Rekapitulacija krajobraz'!$A$1:$G$30</definedName>
    <definedName name="_xlnm.Print_Area" localSheetId="1">'Rekapitulacija PROMETNICE'!$A$1:$G$38</definedName>
    <definedName name="_xlnm.Print_Area" localSheetId="8">'Tehničke spec - Elektro proj JR'!$A$1:$I$73</definedName>
    <definedName name="_xlnm.Print_Area" localSheetId="7">'Tehničke spec - građ projekt'!$A$1:$H$415</definedName>
    <definedName name="_xlnm.Print_Area" localSheetId="6">'UKUPNA REKAPITULACIJA'!$A$1:$E$26</definedName>
    <definedName name="_xlnm.Print_Titles" localSheetId="2">'Elektrotehnički projekt- JR'!$3:$3</definedName>
    <definedName name="_xlnm.Print_Titles" localSheetId="0">'Građevinski projekt-PROMETNICE'!$1:$7</definedName>
    <definedName name="_xlnm.Print_Titles" localSheetId="4">'Projekt krajobraznog uređenja'!$1:$7</definedName>
    <definedName name="_xlnm.Print_Titles" localSheetId="8">'Tehničke spec - Elektro proj JR'!$3:$3</definedName>
    <definedName name="_xlnm.Print_Titles" localSheetId="7">'Tehničke spec - građ projekt'!$1:$7</definedName>
    <definedName name="PROJEKTANT2">NA()</definedName>
    <definedName name="RADILISTE">[2]Podaci!$T$3</definedName>
    <definedName name="RADOVI">[2]Podaci!$F$4</definedName>
    <definedName name="REALIZ_KONT">#REF!</definedName>
    <definedName name="REALIZACIJA">[2]Kuce!$J$69</definedName>
    <definedName name="REALIZACIJA_1998">[2]Podaci!$F$17</definedName>
    <definedName name="RED_BROJ_SIT">[2]Podaci!$S$12</definedName>
    <definedName name="SIFRA_UPUTE">NA()</definedName>
    <definedName name="SIT_BROJ">'[1]Osn-Pod'!$G$15</definedName>
    <definedName name="TEK_RACUN">[2]Podaci!$F$15</definedName>
    <definedName name="UGOV_AVANS">[2]Podaci!$G$19</definedName>
    <definedName name="UGOV_BROJ">[2]Podaci!$F$11</definedName>
    <definedName name="UGOV_DIONICE">[2]Podaci!$G$20</definedName>
    <definedName name="UGOV_IZNOS">[2]Podaci!$S$7</definedName>
    <definedName name="UKUPNA_ISPLATA">#REF!</definedName>
    <definedName name="URU_BROJ">[2]Podaci!$F$14</definedName>
    <definedName name="valuta">[2]Podaci!$N$22</definedName>
    <definedName name="VRSTA_SIT">[2]Podaci!$S$13</definedName>
    <definedName name="ZAP">[2]Podaci!$F$16</definedName>
    <definedName name="ZUPANIJA">[2]Podaci!$F$5</definedName>
  </definedNames>
  <calcPr calcId="181029"/>
</workbook>
</file>

<file path=xl/calcChain.xml><?xml version="1.0" encoding="utf-8"?>
<calcChain xmlns="http://schemas.openxmlformats.org/spreadsheetml/2006/main">
  <c r="H71" i="193" l="1"/>
  <c r="H70" i="193"/>
  <c r="H73" i="193" s="1"/>
  <c r="H65" i="193"/>
  <c r="H64" i="193"/>
  <c r="H63" i="193"/>
  <c r="H62" i="193"/>
  <c r="H61" i="193"/>
  <c r="H60" i="193"/>
  <c r="F59" i="193"/>
  <c r="H59" i="193" s="1"/>
  <c r="H58" i="193"/>
  <c r="F57" i="193"/>
  <c r="H57" i="193" s="1"/>
  <c r="F56" i="193"/>
  <c r="H56" i="193" s="1"/>
  <c r="H55" i="193"/>
  <c r="H54" i="193"/>
  <c r="H53" i="193"/>
  <c r="H52" i="193"/>
  <c r="H51" i="193"/>
  <c r="H50" i="193"/>
  <c r="F50" i="193"/>
  <c r="F49" i="193"/>
  <c r="H49" i="193" s="1"/>
  <c r="H43" i="193"/>
  <c r="H42" i="193"/>
  <c r="H41" i="193"/>
  <c r="H39" i="193"/>
  <c r="H38" i="193"/>
  <c r="H37" i="193"/>
  <c r="H36" i="193"/>
  <c r="H35" i="193"/>
  <c r="H34" i="193"/>
  <c r="H33" i="193"/>
  <c r="H32" i="193"/>
  <c r="H31" i="193"/>
  <c r="H30" i="193"/>
  <c r="H29" i="193"/>
  <c r="H28" i="193"/>
  <c r="H27" i="193"/>
  <c r="H44" i="193" s="1"/>
  <c r="H26" i="193"/>
  <c r="H25" i="193"/>
  <c r="H24" i="193"/>
  <c r="H23" i="193"/>
  <c r="H22" i="193"/>
  <c r="H21" i="193"/>
  <c r="F13" i="193"/>
  <c r="F12" i="193"/>
  <c r="F10" i="193"/>
  <c r="F9" i="193"/>
  <c r="F17" i="193" s="1"/>
  <c r="F8" i="193"/>
  <c r="G119" i="182"/>
  <c r="G113" i="182"/>
  <c r="G107" i="182"/>
  <c r="G106" i="182"/>
  <c r="G100" i="182"/>
  <c r="H67" i="193" l="1"/>
  <c r="H18" i="193"/>
  <c r="H46" i="193" s="1"/>
  <c r="G90" i="182"/>
  <c r="G86" i="182"/>
  <c r="B8" i="190" l="1"/>
  <c r="B7" i="190"/>
  <c r="B6" i="190"/>
  <c r="H71" i="189"/>
  <c r="H70" i="189"/>
  <c r="H65" i="189"/>
  <c r="H64" i="189"/>
  <c r="H63" i="189"/>
  <c r="H62" i="189"/>
  <c r="H61" i="189"/>
  <c r="H60" i="189"/>
  <c r="F59" i="189"/>
  <c r="H59" i="189" s="1"/>
  <c r="H58" i="189"/>
  <c r="F57" i="189"/>
  <c r="H57" i="189" s="1"/>
  <c r="F56" i="189"/>
  <c r="H56" i="189" s="1"/>
  <c r="H55" i="189"/>
  <c r="H54" i="189"/>
  <c r="H53" i="189"/>
  <c r="H52" i="189"/>
  <c r="H51" i="189"/>
  <c r="F50" i="189"/>
  <c r="H50" i="189" s="1"/>
  <c r="F49" i="189"/>
  <c r="H49" i="189" s="1"/>
  <c r="H43" i="189"/>
  <c r="H42" i="189"/>
  <c r="H41" i="189"/>
  <c r="H40" i="189"/>
  <c r="H39" i="189"/>
  <c r="H38" i="189"/>
  <c r="H37" i="189"/>
  <c r="H36" i="189"/>
  <c r="H35" i="189"/>
  <c r="H34" i="189"/>
  <c r="H33" i="189"/>
  <c r="H32" i="189"/>
  <c r="H31" i="189"/>
  <c r="H30" i="189"/>
  <c r="H29" i="189"/>
  <c r="H28" i="189"/>
  <c r="H27" i="189"/>
  <c r="H26" i="189"/>
  <c r="H25" i="189"/>
  <c r="H24" i="189"/>
  <c r="H23" i="189"/>
  <c r="H22" i="189"/>
  <c r="H21" i="189"/>
  <c r="H16" i="189"/>
  <c r="H15" i="189"/>
  <c r="H14" i="189"/>
  <c r="F13" i="189"/>
  <c r="H13" i="189" s="1"/>
  <c r="F12" i="189"/>
  <c r="H12" i="189" s="1"/>
  <c r="H11" i="189"/>
  <c r="F10" i="189"/>
  <c r="H10" i="189" s="1"/>
  <c r="F9" i="189"/>
  <c r="H9" i="189" s="1"/>
  <c r="F8" i="189"/>
  <c r="H8" i="189" s="1"/>
  <c r="H73" i="189" l="1"/>
  <c r="G8" i="190" s="1"/>
  <c r="H44" i="189"/>
  <c r="H67" i="189"/>
  <c r="G7" i="190" s="1"/>
  <c r="F17" i="189"/>
  <c r="H17" i="189" s="1"/>
  <c r="H18" i="189" s="1"/>
  <c r="G412" i="182"/>
  <c r="G414" i="182" s="1"/>
  <c r="G24" i="183" s="1"/>
  <c r="H46" i="189" l="1"/>
  <c r="G6" i="190" s="1"/>
  <c r="G9" i="190" s="1"/>
  <c r="G33" i="182"/>
  <c r="G11" i="190" l="1"/>
  <c r="G13" i="190" s="1"/>
  <c r="E15" i="188"/>
  <c r="G340" i="182"/>
  <c r="G339" i="182"/>
  <c r="G385" i="182" l="1"/>
  <c r="G380" i="182"/>
  <c r="G397" i="182"/>
  <c r="G399" i="182" s="1"/>
  <c r="G389" i="182"/>
  <c r="G388" i="182"/>
  <c r="G384" i="182"/>
  <c r="G381" i="182"/>
  <c r="G379" i="182"/>
  <c r="G368" i="182"/>
  <c r="G363" i="182"/>
  <c r="G362" i="182"/>
  <c r="G361" i="182"/>
  <c r="G360" i="182"/>
  <c r="G355" i="182"/>
  <c r="G370" i="182" l="1"/>
  <c r="G391" i="182"/>
  <c r="G280" i="182"/>
  <c r="G277" i="182"/>
  <c r="G401" i="182" l="1"/>
  <c r="G22" i="183" s="1"/>
  <c r="G286" i="182"/>
  <c r="G274" i="182" l="1"/>
  <c r="G79" i="182" l="1"/>
  <c r="G63" i="182"/>
  <c r="G65" i="184" l="1"/>
  <c r="G54" i="184"/>
  <c r="G53" i="184"/>
  <c r="G52" i="184"/>
  <c r="G51" i="184"/>
  <c r="G50" i="184"/>
  <c r="G49" i="184"/>
  <c r="G40" i="184"/>
  <c r="G29" i="184"/>
  <c r="G26" i="184"/>
  <c r="G21" i="184"/>
  <c r="G13" i="184"/>
  <c r="G15" i="184" s="1"/>
  <c r="G14" i="185" s="1"/>
  <c r="G67" i="184" l="1"/>
  <c r="G18" i="185" s="1"/>
  <c r="G31" i="184"/>
  <c r="G16" i="185" s="1"/>
  <c r="G21" i="185" l="1"/>
  <c r="G58" i="182"/>
  <c r="G53" i="182"/>
  <c r="G23" i="185" l="1"/>
  <c r="G25" i="185" s="1"/>
  <c r="E17" i="188"/>
  <c r="G332" i="182"/>
  <c r="G333" i="182"/>
  <c r="G328" i="182"/>
  <c r="G323" i="182"/>
  <c r="G256" i="182" l="1"/>
  <c r="G230" i="182"/>
  <c r="G235" i="182"/>
  <c r="G252" i="182" l="1"/>
  <c r="G251" i="182"/>
  <c r="G242" i="182"/>
  <c r="G204" i="182" l="1"/>
  <c r="G180" i="182"/>
  <c r="G221" i="182" l="1"/>
  <c r="G209" i="182"/>
  <c r="G302" i="182"/>
  <c r="G301" i="182"/>
  <c r="G300" i="182"/>
  <c r="G124" i="182" l="1"/>
  <c r="G161" i="182"/>
  <c r="G137" i="182"/>
  <c r="G193" i="182" l="1"/>
  <c r="G226" i="182" l="1"/>
  <c r="G131" i="182"/>
  <c r="G319" i="182"/>
  <c r="G313" i="182"/>
  <c r="G312" i="182"/>
  <c r="G293" i="182"/>
  <c r="G229" i="182"/>
  <c r="G228" i="182"/>
  <c r="G227" i="182"/>
  <c r="G294" i="182"/>
  <c r="G267" i="182"/>
  <c r="G264" i="182"/>
  <c r="G215" i="182"/>
  <c r="G198" i="182"/>
  <c r="G147" i="182"/>
  <c r="G153" i="182"/>
  <c r="G167" i="182"/>
  <c r="G168" i="182"/>
  <c r="G175" i="182"/>
  <c r="G154" i="182"/>
  <c r="G138" i="182"/>
  <c r="G132" i="182"/>
  <c r="G70" i="182"/>
  <c r="G71" i="182"/>
  <c r="G72" i="182"/>
  <c r="G73" i="182"/>
  <c r="G74" i="182"/>
  <c r="G82" i="182"/>
  <c r="G69" i="182"/>
  <c r="G40" i="182"/>
  <c r="G41" i="182"/>
  <c r="G47" i="182"/>
  <c r="G48" i="182"/>
  <c r="G39" i="182"/>
  <c r="G182" i="182" l="1"/>
  <c r="G342" i="182"/>
  <c r="G304" i="182"/>
  <c r="G18" i="183" s="1"/>
  <c r="G92" i="182"/>
  <c r="G14" i="183" s="1"/>
  <c r="G20" i="183" l="1"/>
  <c r="G16" i="183"/>
  <c r="G26" i="183" l="1"/>
  <c r="G28" i="183" l="1"/>
  <c r="G30" i="183" s="1"/>
  <c r="E13" i="188"/>
  <c r="E19" i="188" s="1"/>
  <c r="E21" i="188" l="1"/>
  <c r="E23" i="188" s="1"/>
</calcChain>
</file>

<file path=xl/sharedStrings.xml><?xml version="1.0" encoding="utf-8"?>
<sst xmlns="http://schemas.openxmlformats.org/spreadsheetml/2006/main" count="1753" uniqueCount="685">
  <si>
    <t>2-05</t>
  </si>
  <si>
    <t>Iskop za separator u materijalu C  kategorije, položaja, dimenzija i oblika prema nacrtima</t>
  </si>
  <si>
    <t>Podrazumijeva iskop materijala uz svu potrebnu zaštitu stabilnosti rova (razupiranje, odvodnja, zbijanje), odlaganje iskopanog materijala, razastiranje, utovar i odvoz viška materijala na odlagalište i odlaganje, te čišćenje terena u zoni rova.</t>
  </si>
  <si>
    <t>Iskop u materijalu "C" kategorije</t>
  </si>
  <si>
    <t>LOKACIJA I ZAŠTITA KOMUNALNIH INSTALACIJA I OSTALIH PRIKLJUČAKA</t>
  </si>
  <si>
    <t>Zaštita magistralnog plinovoda BS Bakić-MRS Slatina</t>
  </si>
  <si>
    <t xml:space="preserve">Postavljanje pocinčane rešetke upozorenja na mjestima križanja s novoprojektiranom cestom </t>
  </si>
  <si>
    <t>Izmještanje ozračnjaka (lule) magistralnog plinovoda prema uputama i uz nazočnost vlasnika instalacije</t>
  </si>
  <si>
    <t>1.1.1.</t>
  </si>
  <si>
    <t>1.2.</t>
  </si>
  <si>
    <t>1.1.</t>
  </si>
  <si>
    <t>1.2.2.</t>
  </si>
  <si>
    <t>1.2.1.</t>
  </si>
  <si>
    <t>1.2.3.</t>
  </si>
  <si>
    <t>1.3.</t>
  </si>
  <si>
    <t>1.4.</t>
  </si>
  <si>
    <t>2.1.</t>
  </si>
  <si>
    <t>2.1.1.</t>
  </si>
  <si>
    <t>2.2.</t>
  </si>
  <si>
    <t>2.2.1.</t>
  </si>
  <si>
    <t>2.3.</t>
  </si>
  <si>
    <t>2.3.1.</t>
  </si>
  <si>
    <t>2.4.</t>
  </si>
  <si>
    <t>2.4.1.</t>
  </si>
  <si>
    <t>2.5.</t>
  </si>
  <si>
    <t>2.6.</t>
  </si>
  <si>
    <t>2.7.</t>
  </si>
  <si>
    <t>2.8.</t>
  </si>
  <si>
    <t>2.9.</t>
  </si>
  <si>
    <t>3.1.</t>
  </si>
  <si>
    <t>3.2.</t>
  </si>
  <si>
    <t>3.7.</t>
  </si>
  <si>
    <t>3.7.1.</t>
  </si>
  <si>
    <t>3.7.2.</t>
  </si>
  <si>
    <t>3.7.3.</t>
  </si>
  <si>
    <t>3.7.4.</t>
  </si>
  <si>
    <t>3.12.</t>
  </si>
  <si>
    <t>3.13.</t>
  </si>
  <si>
    <t>3.13.1.</t>
  </si>
  <si>
    <t>3.13.2.</t>
  </si>
  <si>
    <t>3.14.</t>
  </si>
  <si>
    <t>3.14.1.</t>
  </si>
  <si>
    <t>3.14.2.</t>
  </si>
  <si>
    <t>Količina</t>
  </si>
  <si>
    <t>1.5.</t>
  </si>
  <si>
    <t>Iskolčenje trase, objekata, svih raskrižja i kanala i oborinske kanalizacije obuhvaća sva geodetska mjerenja, kojima se podaci iz projekta prenose na teren ili s terena u projekte, osiguranje osi iskolčene trase, profiliranje, obnavljanje i održavanje iskolčenih oznaka na terenu za sve vrijeme građenja, odnosno do predaje radova investitoru. Cijena obuhvaća i izradu elaborata iskolčenja te geodetski snimak izvedenog stanja s prijavom nadležnom Uredu za katastarske poslove.</t>
  </si>
  <si>
    <t>1.3.2.</t>
  </si>
  <si>
    <t>PRIVREMENA REGULACIJA PROMETA</t>
  </si>
  <si>
    <t>9-01</t>
  </si>
  <si>
    <t>9-02</t>
  </si>
  <si>
    <t>Faza:</t>
  </si>
  <si>
    <t>ISKOLČENJE TRASE, OBJEKATA, SVIH RASKRIŽJA I KANALA</t>
  </si>
  <si>
    <t>Iskolčenje trase, objekata i svih raskrižja</t>
  </si>
  <si>
    <t>m3</t>
  </si>
  <si>
    <t>m2</t>
  </si>
  <si>
    <t>Obračun se vrši po m2 ugrađenog materijala.</t>
  </si>
  <si>
    <t xml:space="preserve">Uklanjanje grmlja i šiblja (do Ø 10 cm) u cestovnom pojasu i postojećim kanalima obračunava se po četvornom metru očišćene zarasle površine. </t>
  </si>
  <si>
    <t>3-04.4.1</t>
  </si>
  <si>
    <t>5-02</t>
  </si>
  <si>
    <t>NOSIVI SLOJ OD ZRNATOG KAMENOG MATERIJALA STABILIZIRANOG HIDRAULIČNIM VEZIVOM</t>
  </si>
  <si>
    <t>Rad se mjeri u kubičnim metrima.</t>
  </si>
  <si>
    <t>Pripremni radovi</t>
  </si>
  <si>
    <t>Zemljani radovi</t>
  </si>
  <si>
    <t>Odvodnja</t>
  </si>
  <si>
    <t>OPIS RADA</t>
  </si>
  <si>
    <t>kom</t>
  </si>
  <si>
    <t>GEODETSKI RADOVI</t>
  </si>
  <si>
    <t>1-02</t>
  </si>
  <si>
    <t>5-01</t>
  </si>
  <si>
    <t>5-04</t>
  </si>
  <si>
    <t>ODVODNJA</t>
  </si>
  <si>
    <t>Kolnička konstrukcija</t>
  </si>
  <si>
    <t>3-02</t>
  </si>
  <si>
    <t>DRENAŽE</t>
  </si>
  <si>
    <t>NOSIVI SLOJEVI OD ZRNATOG KAMENOG MATERIJALA</t>
  </si>
  <si>
    <t>KOLNIČKA KONSTRUKCIJA</t>
  </si>
  <si>
    <t>Obračun radova:</t>
  </si>
  <si>
    <t>Red. br.</t>
  </si>
  <si>
    <t>O.T.U.</t>
  </si>
  <si>
    <t xml:space="preserve"> Jed.mj.</t>
  </si>
  <si>
    <t xml:space="preserve"> Jed.cij.</t>
  </si>
  <si>
    <t>Ukupno</t>
  </si>
  <si>
    <t>ZEMLJANI RADOVI</t>
  </si>
  <si>
    <t>PRIPREMNI RADOVI</t>
  </si>
  <si>
    <t>2-02</t>
  </si>
  <si>
    <t>2-07</t>
  </si>
  <si>
    <t>Zaštita pokosa i drugih površina izloženih eroziji provodi se u skladu s projektnim rješenjem na više načina, a primjenjuje se pri izgradnji usjeka, zasjeka, nasipa, zeleni međupojas i dr.</t>
  </si>
  <si>
    <t>Rad obuhvaća zaštitu komunalnih instalacija i ostalih priključaka, kao što su zračni i podzemni vodovi električne energije, plinovodi, naftovodi, telefonski vodovi, toplovodi, vodovodi, kanalizacija i drugo, koji su sastavni dio buduće prometnice, ili koji tijekom gradnje prometnice zbog primjerice prolaza teških i velikih vozila mogu biti ugrožene.</t>
  </si>
  <si>
    <t>GLAVNI PROJEKT</t>
  </si>
  <si>
    <t>Uklanjanje drveća i panjeva obračunava se po komadu, uzimajući u obzir debljinu (profil) stabla (mjereno na visini 1m od zemlje):
· Ø 10-30cm</t>
  </si>
  <si>
    <t>Uklanjanje drveća i panjeva obračunava se po komadu, uzimajući u obzir debljinu (profil) stabla (mjereno na visini 1m od zemlje):
· Ø od 30-50cm.</t>
  </si>
  <si>
    <t xml:space="preserve">Izrada nosivog sloja od cementom stabiliziranog šljunka. Rad obuhvaća dobavu i ugradnju cementne stabilizacije. Ugrađeni sloj mora zadovoljavati kriterij nosivosti od b28 =2,5-6,0 MN/m2. </t>
  </si>
  <si>
    <t>UKUPNO:</t>
  </si>
  <si>
    <t>Ovaj rad obuhvaća vađenje i demontiranje prometnih znakova, reklamnih ploča i ostale prometne opreme (kolobrani i odbojnici), rušenje zidova, rušenje postojećih kolničkih konstrukcija i postojećih propusta, uklanjanje rubnjaka, rušenje i/ili premještanje žičanih, drvenih i kamenih ograda, skidanje i premještanje starih ili izradu i postavljanje novih ulaza (vrata), rušenje napuštenih i dotrajalih zgrada i drugih objekata od kojih se materijal, osim za izradu nasipa, ne može upotrijebiti i za druge namjene. Stavka obuhvaća i strojno zasijecanje asfalta na mjestima uklapanja.</t>
  </si>
  <si>
    <t>OBORINSKA KANALIZACIJA</t>
  </si>
  <si>
    <t>SVEUKUPNO:</t>
  </si>
  <si>
    <t>Broj projekta:</t>
  </si>
  <si>
    <t>Građevina:</t>
  </si>
  <si>
    <t>Investitor :</t>
  </si>
  <si>
    <t>I</t>
  </si>
  <si>
    <t>II</t>
  </si>
  <si>
    <t>III</t>
  </si>
  <si>
    <t>IV</t>
  </si>
  <si>
    <t>V</t>
  </si>
  <si>
    <t>I.)</t>
  </si>
  <si>
    <t>IZRADA NASIPA OD ZEMLJANIH MATERIJALA</t>
  </si>
  <si>
    <t>2-09</t>
  </si>
  <si>
    <t>II.)</t>
  </si>
  <si>
    <t>Ukupno I - PRIPREMNI RADOVI  ( Kn ) :</t>
  </si>
  <si>
    <t>III.)</t>
  </si>
  <si>
    <t>V.)</t>
  </si>
  <si>
    <t>ČIŠĆENJE I PRIPREMA TERENA</t>
  </si>
  <si>
    <t>1-03</t>
  </si>
  <si>
    <t>UKLANJANJE GRMLJA I DRVEĆA</t>
  </si>
  <si>
    <t>IZRADA PLITKIH DRENAŽA</t>
  </si>
  <si>
    <t>3-04</t>
  </si>
  <si>
    <t>ISKOP ROVA ZA KANALIZACIJU</t>
  </si>
  <si>
    <t>ZATRPAVANJE ROVA KANALIZACIJE</t>
  </si>
  <si>
    <t>RUBNJACI</t>
  </si>
  <si>
    <t>3-04.7.1</t>
  </si>
  <si>
    <t>Izrada betonskih rubnjaka</t>
  </si>
  <si>
    <t>Rad se mjeri u metrima (m') postavljenih rubnjaka prema detaljima iz projekta, uključivo s izvedbom podloge.</t>
  </si>
  <si>
    <t>km</t>
  </si>
  <si>
    <t>2-01</t>
  </si>
  <si>
    <t>ISKOP HUMUSA</t>
  </si>
  <si>
    <t>Po kubičnom metru stvarno iskopanog humusa, mjereno u sraslom stanju.</t>
  </si>
  <si>
    <t>2-08</t>
  </si>
  <si>
    <t>UREĐENJE TEMELJNOG TLA</t>
  </si>
  <si>
    <t>2-08.1</t>
  </si>
  <si>
    <t>UREĐENJE TEMELJNOG TLA MEHANIČKIM ZBIJANJEM</t>
  </si>
  <si>
    <t>Rad se mjeri i obračunava po četvornom metru stvarno uređenog temeljnog tla.</t>
  </si>
  <si>
    <t>IZRADA NASIPA</t>
  </si>
  <si>
    <t>Po kubičnom metru stvarno izvedenog nasipa.</t>
  </si>
  <si>
    <t>Po četvornom metru stvarno izvedene posteljice</t>
  </si>
  <si>
    <t>IZRADA POSTELJICE OD KAMENIH MATERIJALA</t>
  </si>
  <si>
    <t>2-10.3</t>
  </si>
  <si>
    <t>ZAŠTITA POKOSA I DRUGIH POVRŠINA IZLOŽENIH EROZIJI</t>
  </si>
  <si>
    <t>3-01</t>
  </si>
  <si>
    <t>POVRŠINSKO ODVODNJAVANJE</t>
  </si>
  <si>
    <t>ODVODNI JARCI</t>
  </si>
  <si>
    <t>3-01.1.4</t>
  </si>
  <si>
    <t>Datum izrade:</t>
  </si>
  <si>
    <t>UZDUŽNE OZNAKE NA KOLNIKU</t>
  </si>
  <si>
    <t>POPREČNE OZNAKE NA KOLNIKU</t>
  </si>
  <si>
    <t>GRAD SLATINA</t>
  </si>
  <si>
    <t>Trg  sv.Josipa 10</t>
  </si>
  <si>
    <t>33520 SLATINA</t>
  </si>
  <si>
    <t>Po kubičnom metru iskopanog materijala mjereno u sraslom stanju.</t>
  </si>
  <si>
    <t>Ukupno III - ODVODNJA  ( Kn ) :</t>
  </si>
  <si>
    <t>Ukupno IV - KOLNIČKA KONSTRUKCIJA  ( Kn ) :</t>
  </si>
  <si>
    <t>Nosivi sloj od cementom stabiliziranog šljunka ispod novoprojektiranih pješačkih staza debljine sloja od 12cm</t>
  </si>
  <si>
    <t>m'</t>
  </si>
  <si>
    <t>2.8.1.</t>
  </si>
  <si>
    <t>2.7.2.</t>
  </si>
  <si>
    <t>2.7.1.</t>
  </si>
  <si>
    <t>1.3.1.</t>
  </si>
  <si>
    <t>PLANIRANJE I ZATRAVLJENJE POVRŠINA</t>
  </si>
  <si>
    <t>Po četvornom metru stvarno izvedene površine</t>
  </si>
  <si>
    <t>3.3.</t>
  </si>
  <si>
    <t>3.4.</t>
  </si>
  <si>
    <t>3.5.</t>
  </si>
  <si>
    <t>3.6.</t>
  </si>
  <si>
    <t>3.8.</t>
  </si>
  <si>
    <t>3.9.</t>
  </si>
  <si>
    <t>3.10.</t>
  </si>
  <si>
    <t>3.11.</t>
  </si>
  <si>
    <t>UKLANJANJE UMJETNIH OBJEKATA, PROMETNIH ZNAKOVA,                        REKLAMNIH PLOČA I SLIČNO</t>
  </si>
  <si>
    <t>OBLOGA DNA I POKOSA JARKA</t>
  </si>
  <si>
    <t>PEHD SN8 korugirane cijevi DN315 / 271mm</t>
  </si>
  <si>
    <t>PEHD SN8 korugirane cijevi DN400 / 343mm</t>
  </si>
  <si>
    <t>PEHD SN8 korugirane cijevi DN500 / 438mm</t>
  </si>
  <si>
    <t>IZGRADNJA PROMETNICA I JAVNE RASVJETE
U ISTOČNOM I ZAPADNOM DIJELU PODUZETNIČKE ZONE "TURBINA 2" U SLATINI</t>
  </si>
  <si>
    <t>83-1/2017-GP</t>
  </si>
  <si>
    <t>rujan 2017.g.</t>
  </si>
  <si>
    <t>IZGRADNJA PROMETNICA I JAVNE RASVJETE</t>
  </si>
  <si>
    <t>U ISTOČNOM I ZAPADNOM DIJELU PODUZETNIČKE ZONE "TURBINA 2" U SLATINI</t>
  </si>
  <si>
    <t>PDV 25%:</t>
  </si>
  <si>
    <t>Troškovnik radova - IZGRADNJA PROMETNICA</t>
  </si>
  <si>
    <t>3-02.2.</t>
  </si>
  <si>
    <t>3-01.1.</t>
  </si>
  <si>
    <t>2-15.</t>
  </si>
  <si>
    <t>2-09.3.</t>
  </si>
  <si>
    <t>2-09.1.</t>
  </si>
  <si>
    <t>2-08.4.</t>
  </si>
  <si>
    <t>1-03.5.</t>
  </si>
  <si>
    <t>1-03.1.</t>
  </si>
  <si>
    <t>1-02.1.</t>
  </si>
  <si>
    <t>3-04.1.</t>
  </si>
  <si>
    <t>3-04.4.</t>
  </si>
  <si>
    <t>3-04.5.</t>
  </si>
  <si>
    <t>3-04.6.</t>
  </si>
  <si>
    <t>3-04.7.</t>
  </si>
  <si>
    <t>4.3.1.</t>
  </si>
  <si>
    <t>5.1.1.</t>
  </si>
  <si>
    <t>5.2.1.</t>
  </si>
  <si>
    <t>9-02.1.</t>
  </si>
  <si>
    <t>9-02.2.</t>
  </si>
  <si>
    <t>5.2.2.</t>
  </si>
  <si>
    <t>5.2.</t>
  </si>
  <si>
    <t>5.3.1.</t>
  </si>
  <si>
    <t>1-03.2.</t>
  </si>
  <si>
    <t>Ukupno II - ZEMLJANI RADOVI  (Kn):</t>
  </si>
  <si>
    <t>2-01.2.</t>
  </si>
  <si>
    <t>Izvedba, kontrola kakvoće i obračun prema Općim tehničkim uvjetima za radove na cestama, IGH 2001. (OTU), 1. i 2. Poglavlje; odredba 2-01.</t>
  </si>
  <si>
    <t>iskop i odlaganje materijala “C” kategorije - cesta</t>
  </si>
  <si>
    <t>iskop i odlaganje materijala “C” kategorije - pješačke staze</t>
  </si>
  <si>
    <t>ISKOP JARAKA</t>
  </si>
  <si>
    <t>3-01.1.1.</t>
  </si>
  <si>
    <t>Rad se mjeri u m3 stvarnog iskopa jarka. U stavku je uključen iskop i razastiranje  materijala te fino uređenje pokosa i dna jarka.</t>
  </si>
  <si>
    <t>3.1.1.</t>
  </si>
  <si>
    <t>2-08.2.</t>
  </si>
  <si>
    <t>ZAMJENA SLOJA SLABOG TEMELJNOG TLA BOLJIM MATERIJALOM</t>
  </si>
  <si>
    <t>Po kubičnom metru ugrađenog i zbijenog zamjenskog materijala (mješoviti materijal iz iskopa postojeće konstrukcije, ukoliko zadovoljava, prema odobrenju Nadzornog inženjera)</t>
  </si>
  <si>
    <t>Temeljno tlo - ceste</t>
  </si>
  <si>
    <t>Temeljno tlo - pješačke staze</t>
  </si>
  <si>
    <t xml:space="preserve">UREĐENJE TEMELJNOG TLA GEOTEKSTILOM </t>
  </si>
  <si>
    <t>2.5.1.</t>
  </si>
  <si>
    <t>2-10.1.</t>
  </si>
  <si>
    <t>IZRADA POSTELJICE OD ZEMLJANIH MATERIJALA</t>
  </si>
  <si>
    <t>UREĐENJE POSTELJICE</t>
  </si>
  <si>
    <t>Po četvornom metru stvarno izvedene posteljice:</t>
  </si>
  <si>
    <r>
      <t>Zaštita plinovoda AB</t>
    </r>
    <r>
      <rPr>
        <sz val="9"/>
        <color indexed="10"/>
        <rFont val="Arial"/>
        <family val="2"/>
        <charset val="238"/>
      </rPr>
      <t xml:space="preserve"> </t>
    </r>
    <r>
      <rPr>
        <sz val="9"/>
        <rFont val="Arial"/>
        <family val="2"/>
        <charset val="238"/>
      </rPr>
      <t>pločom debljine 0,15 m, širine 1,5m na mjestima prolaska ispod novoprojektirane ceste.</t>
    </r>
  </si>
  <si>
    <r>
      <t>Zaštita magistralnog plinovoda nasipom pijeska u debljini od 15 cm prema dataljima u projektu.Zbijanje vršiti vibropločom a zbijeni sloj mora zadovoljiti modul stišljivosti od Ms=15 MN/m</t>
    </r>
    <r>
      <rPr>
        <vertAlign val="superscript"/>
        <sz val="9"/>
        <rFont val="Arial"/>
        <family val="2"/>
        <charset val="238"/>
      </rPr>
      <t>2</t>
    </r>
    <r>
      <rPr>
        <sz val="9"/>
        <rFont val="Arial"/>
        <family val="2"/>
        <charset val="238"/>
      </rPr>
      <t xml:space="preserve">. </t>
    </r>
  </si>
  <si>
    <r>
      <t>Zaštita magistralnog plinovoda nasipom zemlje u debljini od 35 cm prema dataljima u projektu.Zbijanje vršiti vibropločom a zbijeni sloj mora zadovoljiti modul stišljivosti od Ms=25 MN/m</t>
    </r>
    <r>
      <rPr>
        <vertAlign val="superscript"/>
        <sz val="9"/>
        <rFont val="Arial"/>
        <family val="2"/>
        <charset val="238"/>
      </rPr>
      <t>2</t>
    </r>
    <r>
      <rPr>
        <sz val="9"/>
        <rFont val="Arial"/>
        <family val="2"/>
        <charset val="238"/>
      </rPr>
      <t>.</t>
    </r>
  </si>
  <si>
    <r>
      <t>Zaštita magistralnog plinovoda nasipom šljunka u debljini od 20+40 cm prema dataljima u projektu.Zbijanje vršiti vibropločom a zbijeni sloj mora zadovoljiti modul stišljivosti od Ms=25 MN/m</t>
    </r>
    <r>
      <rPr>
        <vertAlign val="superscript"/>
        <sz val="9"/>
        <rFont val="Arial"/>
        <family val="2"/>
        <charset val="238"/>
      </rPr>
      <t>2</t>
    </r>
    <r>
      <rPr>
        <sz val="9"/>
        <rFont val="Arial"/>
        <family val="2"/>
        <charset val="238"/>
      </rPr>
      <t xml:space="preserve">. </t>
    </r>
  </si>
  <si>
    <r>
      <t>Obračun po m</t>
    </r>
    <r>
      <rPr>
        <vertAlign val="superscript"/>
        <sz val="9"/>
        <rFont val="Arial"/>
        <family val="2"/>
        <charset val="238"/>
      </rPr>
      <t>1</t>
    </r>
    <r>
      <rPr>
        <sz val="9"/>
        <rFont val="Arial"/>
        <family val="2"/>
        <charset val="238"/>
      </rPr>
      <t xml:space="preserve"> iskopanog kontrolnog rova</t>
    </r>
  </si>
  <si>
    <r>
      <t xml:space="preserve">Uređenje temeljnog tla mehaničkim zbijanjem. U ovaj rad uračunato je čišćenje, planiranje, eventualno rijanje tla radi sušenja ili kvašenje te zbijanje, tj. potpuno uređenje temeljnog tla. Zbijanje temeljnog tla u zemljanim materijalima treba izvršiti tako, da se postigne stupanj zbijenosti u odnosu na standardni Proctor-ov postupak Sz≥97%, odnosno modul stišljivosti </t>
    </r>
    <r>
      <rPr>
        <b/>
        <sz val="9"/>
        <rFont val="Arial"/>
        <family val="2"/>
        <charset val="238"/>
      </rPr>
      <t>Ms≥30MN/m2</t>
    </r>
  </si>
  <si>
    <r>
      <t>Rad obuhvaća strojno grubo i fino planiranje, zbijanje  glatkim valjcima ili valjcima s točkovima na pneumaticima. Posteljica je uređeni završni sloj nasipa koji preuzima opterećenje kolničke konstrukcije.
Zbijanje posteljice od kamenih materijala treba izvršiti tako, da se postigne stupanj zbijenosti u odnosu na standardni Proctor-ov postupak Sz≥100%, odnosno modul stišljivosti Ms≥40MN/m</t>
    </r>
    <r>
      <rPr>
        <vertAlign val="superscript"/>
        <sz val="9"/>
        <rFont val="Arial"/>
        <family val="2"/>
        <charset val="238"/>
      </rPr>
      <t>2</t>
    </r>
    <r>
      <rPr>
        <sz val="9"/>
        <rFont val="Arial"/>
        <family val="2"/>
        <charset val="238"/>
      </rPr>
      <t>.</t>
    </r>
  </si>
  <si>
    <r>
      <t>Obračun po m</t>
    </r>
    <r>
      <rPr>
        <vertAlign val="superscript"/>
        <sz val="9"/>
        <rFont val="Arial"/>
        <family val="2"/>
        <charset val="238"/>
      </rPr>
      <t>3</t>
    </r>
    <r>
      <rPr>
        <sz val="9"/>
        <rFont val="Arial"/>
        <family val="2"/>
        <charset val="238"/>
      </rPr>
      <t xml:space="preserve"> stvarno izvršenog iskopa u sraslom stanju prema mjerama iz projekta.</t>
    </r>
  </si>
  <si>
    <r>
      <t>Rad po ovoj stavci obračunava se po m</t>
    </r>
    <r>
      <rPr>
        <vertAlign val="superscript"/>
        <sz val="9"/>
        <rFont val="Arial"/>
        <family val="2"/>
        <charset val="238"/>
      </rPr>
      <t>3</t>
    </r>
    <r>
      <rPr>
        <sz val="9"/>
        <rFont val="Arial"/>
        <family val="2"/>
        <charset val="238"/>
      </rPr>
      <t xml:space="preserve"> ugrađenog materijala u rovu uz odbitak volumena kanalizacijske cijevi u profilu kao prema projektu.</t>
    </r>
  </si>
  <si>
    <r>
      <t>Po m</t>
    </r>
    <r>
      <rPr>
        <vertAlign val="superscript"/>
        <sz val="9"/>
        <rFont val="Arial"/>
        <family val="2"/>
        <charset val="238"/>
      </rPr>
      <t>3</t>
    </r>
    <r>
      <rPr>
        <sz val="9"/>
        <rFont val="Arial"/>
        <family val="2"/>
        <charset val="238"/>
      </rPr>
      <t xml:space="preserve"> stvarno ugrađenog pijeska u kanalizacijski rov.</t>
    </r>
  </si>
  <si>
    <r>
      <t>Po m</t>
    </r>
    <r>
      <rPr>
        <vertAlign val="superscript"/>
        <sz val="9"/>
        <rFont val="Arial"/>
        <family val="2"/>
        <charset val="238"/>
      </rPr>
      <t>3</t>
    </r>
    <r>
      <rPr>
        <sz val="9"/>
        <rFont val="Arial"/>
        <family val="2"/>
        <charset val="238"/>
      </rPr>
      <t xml:space="preserve"> stvarno ugrađenog materijala iz iskopa.</t>
    </r>
  </si>
  <si>
    <r>
      <t xml:space="preserve">Prema kvadratnom metru ugrađenog geotekstila 
- na temeljnom tlu - </t>
    </r>
    <r>
      <rPr>
        <b/>
        <sz val="9"/>
        <rFont val="Arial"/>
        <family val="2"/>
        <charset val="238"/>
      </rPr>
      <t>ceste</t>
    </r>
  </si>
  <si>
    <r>
      <t xml:space="preserve">Prema kvadratnom metru ugrađenog geotekstila 
- na temeljnom tlu i zemljanoj posteljici - </t>
    </r>
    <r>
      <rPr>
        <b/>
        <sz val="9"/>
        <rFont val="Arial"/>
        <family val="2"/>
        <charset val="238"/>
      </rPr>
      <t>pješačka staza</t>
    </r>
  </si>
  <si>
    <r>
      <t xml:space="preserve">Valjanje, planiranje i humuziranje ravnih zelenih površina. Rad obuhvaća dobavu i ugradnju humusnog materijala u sloju debljine od </t>
    </r>
    <r>
      <rPr>
        <b/>
        <sz val="9"/>
        <rFont val="Arial"/>
        <family val="2"/>
        <charset val="238"/>
      </rPr>
      <t>20cm</t>
    </r>
    <r>
      <rPr>
        <sz val="9"/>
        <rFont val="Arial"/>
        <family val="2"/>
        <charset val="238"/>
      </rPr>
      <t>. Razastrti sloj humusa je potrebno uvaljati laganim valjkom. U slučaju suhog i vrućeg vremena potrebno je vlažiti zasijane površine. Po fino uređenom humusnom sloju sije se trava. Vrsta i mješavina trave odabire se u ovisnosti o ekološkim uvjetima zbog sigurnosti rasta vegetacije. Količina sjemena iznosi oko 5,1-8,0 g/m2, a gnojiva oko 80 g/m2. 
Nakon izrade humusnog sloja i travnate vegetacije, površine se moraju njegovati do konačnog rasta, a ako je potrebno pokositi 1-2 puta.</t>
    </r>
  </si>
  <si>
    <t>2.9.1.</t>
  </si>
  <si>
    <t>2.9.2.</t>
  </si>
  <si>
    <t>2.10.</t>
  </si>
  <si>
    <t>Izrada nasipa bankine i zelenih površina</t>
  </si>
  <si>
    <t>2-15.1.</t>
  </si>
  <si>
    <t>IZRADA NASIPA OD PIJESKA</t>
  </si>
  <si>
    <r>
      <t xml:space="preserve">Izrada nasipa pijeska. Stavka obuhvaća nabavu i dobavu materijala, razastiranje te grubo planiranje materijala u nasipu prema dimenzijama i nagibima iz projekta, kao i sabijanje. Debljina nasipnog sloja mora biti u skladu s vrstom nasipnog materijala te uporabljenim građevinskim strojevima. Zbijanje nasipa u kamenim materijalima treba izvršiti tako, da se postigne stupanj zbijenosti u odnosu na standardni Proctor-ov postupak Sz≥100%, odnosno modul stišljivosti </t>
    </r>
    <r>
      <rPr>
        <b/>
        <sz val="9"/>
        <rFont val="Arial"/>
        <family val="2"/>
        <charset val="238"/>
      </rPr>
      <t>Ms≥40MN/m</t>
    </r>
    <r>
      <rPr>
        <b/>
        <vertAlign val="superscript"/>
        <sz val="9"/>
        <rFont val="Arial"/>
        <family val="2"/>
        <charset val="238"/>
      </rPr>
      <t>2</t>
    </r>
    <r>
      <rPr>
        <b/>
        <sz val="9"/>
        <rFont val="Arial"/>
        <family val="2"/>
        <charset val="238"/>
      </rPr>
      <t>.</t>
    </r>
    <r>
      <rPr>
        <sz val="9"/>
        <rFont val="Arial"/>
        <family val="2"/>
        <charset val="238"/>
      </rPr>
      <t xml:space="preserve">
</t>
    </r>
  </si>
  <si>
    <t>Izrada nasipa pijeska - ceste</t>
  </si>
  <si>
    <t>Izrada nasipa pijeska - pješačke staze</t>
  </si>
  <si>
    <r>
      <t xml:space="preserve">Izrada nasipa bankine i zelenih površina od zemljanog materijala dobivenog iz iskopa. Nasip od zemljanog materijala izvodi se na zelenim površinama, tj. na površinama gdje nema prometnog opterećenja. Rad obuhvaća strojno razastiranje i planiranje zemljanog materijala, zbijanje ježevima, glatkim valjcima ili valjcima s kotačima na pneumaticima uz potrebno kvašenje vodom.
Zbijanje nasipa u zemljanim materijalima treba izvršiti tako, da se postigne stupanj zbijenosti u odnosu na standardni Proctor-ov postupak Sz≥100%, odnosno modul stišljivosti </t>
    </r>
    <r>
      <rPr>
        <b/>
        <sz val="9"/>
        <rFont val="Arial"/>
        <family val="2"/>
        <charset val="238"/>
      </rPr>
      <t>Ms≥25MN/m</t>
    </r>
    <r>
      <rPr>
        <b/>
        <vertAlign val="superscript"/>
        <sz val="9"/>
        <rFont val="Arial"/>
        <family val="2"/>
        <charset val="238"/>
      </rPr>
      <t>2</t>
    </r>
    <r>
      <rPr>
        <b/>
        <sz val="9"/>
        <rFont val="Arial"/>
        <family val="2"/>
        <charset val="238"/>
      </rPr>
      <t>.</t>
    </r>
  </si>
  <si>
    <t>Izrada posteljice - pješačke staze (Sz≥100%, Ms≥30MN/m²)</t>
  </si>
  <si>
    <t xml:space="preserve">Grubo i fino strojno planiranje, te zbijanje glatkim valjcima ili valjcima s kotačima na pneumaticima.
Zbijanje posteljice u zemljanim materijalima treba izvršiti tako, da se postigne stupanj zbijenosti u odnosu na standardni Proctor-ov postupak Sz≥80-100%, odnosno modul stišljivosti Ms≥25-35MN/m². </t>
  </si>
  <si>
    <t>Izrada posteljice na pijesku - ceste</t>
  </si>
  <si>
    <t>Izrada posteljice na pijesku - pješačke staze</t>
  </si>
  <si>
    <t>2.11.</t>
  </si>
  <si>
    <t>Prijevoz viška zemljanog materijala na odlagalište koje osigurava Izvoditelj</t>
  </si>
  <si>
    <t>2.11.1.</t>
  </si>
  <si>
    <t>Strojni iskop rova za kanalizaciju s razupiranjem, u materijalu kategorije "C", dubine do 3m, prema nacrtima iz projekta, projektirane širine s razupiranjem. 
Rad se mjeri u kubičnim metrima stvarno iskopanog rova u sraslom tlu, a u cijenu je uključen iskop i svi pomoćni radovi (razupiranje, oplate, crpljenja vode, vertikalni prijenosi, privremeno odlaganje i sl.), poravnanje dna, eventualno potrebna mjestimična sanacija dna iskopa, odlaganje, razastiranje i utovar u prijevozno sredstvo viška materijala te odvozom na deponiju po izboru Izvoditelja, deponiranje i uređenje deponije. 
Eventualno potrebni ručni rad je uključen u stavku.</t>
  </si>
  <si>
    <r>
      <t>Rad se mjeri i obračunava po kubičnom metru (m3</t>
    </r>
    <r>
      <rPr>
        <sz val="9"/>
        <rFont val="Arial"/>
        <family val="2"/>
        <charset val="238"/>
      </rPr>
      <t>) stvarno izvršenog iskopa prema mjerama iz projekta.</t>
    </r>
  </si>
  <si>
    <t xml:space="preserve">Dobava i ugradba betonskih rubnjaka od predgotovljenih betonskih elemenata klase C35/45 otporan na smrzavanje i soli za odmrzavanje. na prethodno izvedenu podlogu od svježeg betona klase C16/20. 
Rad obuhvaća moguće zasijecanje ruba asfalta, uređenje stranica rova, ugradnju rubnjaka u betonsku podlogu prema detaljima iz projekta. </t>
  </si>
  <si>
    <t>18/24/100cm (betonska podloga 0 0.08m3/m')</t>
  </si>
  <si>
    <t>18/24/30cm (betonska podloga 0 0.08m3/m')</t>
  </si>
  <si>
    <t>8/20cm uz staze  (betonska podloga 0.03m3/m')</t>
  </si>
  <si>
    <t>3.14.3.</t>
  </si>
  <si>
    <t>po metru dužnom (m') izvedenog drenažnog sustava prema projektu</t>
  </si>
  <si>
    <r>
      <t xml:space="preserve">Rad obuhvaća iskop materijala za drenažni rov, njegov utovar, prijevoz na deponiju, deponiranje i uređenje deponije po izboru Izvođača, nabavu, dobavu i izvedbu betonske podloge od betona najniže klase C 20/25 na uređenu podlogu prema projektu, nabavu, dobavu i polaganje drenažne perforirane cijevi od tvrdog PVC promjera </t>
    </r>
    <r>
      <rPr>
        <b/>
        <sz val="9"/>
        <rFont val="Arial"/>
        <family val="2"/>
        <charset val="238"/>
      </rPr>
      <t>150mm</t>
    </r>
    <r>
      <rPr>
        <sz val="9"/>
        <rFont val="Arial"/>
        <family val="2"/>
        <charset val="238"/>
      </rPr>
      <t xml:space="preserve"> umotane u 200g/m2 geotekstil, te nabavu, dobavu i ugradnju filtarskog kamenog sloja krupnoće 8-63 mm oko drenažne cijevi u drenažnom jarku.</t>
    </r>
  </si>
  <si>
    <t>3-04.2.</t>
  </si>
  <si>
    <t>IZRADA PODLOŽNOG SLOJA KANALIZACIJSKIH CIJEVI</t>
  </si>
  <si>
    <t>IZRADA PODLOŽNOG SLOJA OD PIJESKA</t>
  </si>
  <si>
    <t>Rad se mjeri i obračunava po kubičnom metru (m3) stvarno izvršenog
podložnog sloja, prema mjerama iz projekta.</t>
  </si>
  <si>
    <t>PRIKLJUČAK NA POSTOJEĆE OKNO</t>
  </si>
  <si>
    <t xml:space="preserve">Izvedba monolitne obloge jarka d=15cm od armiranog betona C30/37 sa dodatkom za vodonepropusnost i za dodatkom protiv smrzavice. Ova obloga izvodi se kod izljeva novoprojektiranih kanalizacijskih krakova oborinske odvodnje u postojeći rekonstruirani kanal. Obloga jarka se izvodi na šljunčanoj podlozi d=15cm (uključeno u cijenu) i armira sa Q-257 (uključeno u cijenu). Dno jarka je širine 70cm, a stranice se izvode u nagibu 1:1.5. Prosječna visina obloge je 1.50m. Profiliranje (iskop zemlje) postojećeg jarka obračunat je u zasebnoj stavci. U cijenu je uračunat sav potreban materijal, rad i transport. </t>
  </si>
  <si>
    <t>IZRADA BANKINA</t>
  </si>
  <si>
    <t>2.12.</t>
  </si>
  <si>
    <t>2-16.</t>
  </si>
  <si>
    <t>2-16.1</t>
  </si>
  <si>
    <t>IZRADA BANKINA OD ZRNATOG KAMENOG MATERIJALA</t>
  </si>
  <si>
    <t>Po  metru stvarno izvedene bankine</t>
  </si>
  <si>
    <r>
      <t xml:space="preserve">Izrada bankina od zrnatog kamenog materijala. Debljina sloja zrnatog kamenog materijala bankine u zbijenom stanju iznosi </t>
    </r>
    <r>
      <rPr>
        <b/>
        <sz val="9"/>
        <rFont val="Arial CE"/>
        <charset val="238"/>
      </rPr>
      <t>12cm</t>
    </r>
    <r>
      <rPr>
        <sz val="9"/>
        <rFont val="Arial CE"/>
        <family val="2"/>
        <charset val="238"/>
      </rPr>
      <t xml:space="preserve">, a širina bankine iznosi </t>
    </r>
    <r>
      <rPr>
        <b/>
        <sz val="9"/>
        <rFont val="Arial CE"/>
        <charset val="238"/>
      </rPr>
      <t xml:space="preserve">150cm. </t>
    </r>
    <r>
      <rPr>
        <sz val="9"/>
        <rFont val="Arial CE"/>
        <family val="2"/>
        <charset val="238"/>
      </rPr>
      <t xml:space="preserve">
Bankina se izvodi na uredno izvedenoj i preuzetoj podlozi, veličine
zrna 0‐31,5 mm, širine i debljine u zbijenom stanju prema projektu, a
ovisno o debljini kolničke konstrukcije. U cijenu je uključena nabava i
prijevoz potrebnog materijala, razastiranje, grubo i fino planiranje, te
zbijanje do tražene zbijenosti, debljine sloja i nagiba prema projektu i svi
potrebni strojevi za dovršenje stavke. Obračun je u m1 izrađene bankine
debljine i širine određene projektom. Izvedba, kontrola kakvoće i obračun
prema OTU 2‐16. i 2‐16.1.</t>
    </r>
  </si>
  <si>
    <t>3-02.1.</t>
  </si>
  <si>
    <t>IZRADA PROCJEDNICA</t>
  </si>
  <si>
    <r>
      <t>Rad se mjeri i obračunava po kubnom metru (m</t>
    </r>
    <r>
      <rPr>
        <vertAlign val="superscript"/>
        <sz val="9"/>
        <rFont val="Arial"/>
        <family val="2"/>
        <charset val="238"/>
      </rPr>
      <t>3</t>
    </r>
    <r>
      <rPr>
        <sz val="9"/>
        <rFont val="Arial"/>
        <family val="2"/>
        <charset val="238"/>
      </rPr>
      <t>) drenažnog materijala.</t>
    </r>
  </si>
  <si>
    <t>3.3.1.</t>
  </si>
  <si>
    <r>
      <t xml:space="preserve">Rad obuhvaća nabavu, dobavu i ugradnju zrnatog kamenog materijala granulacije 30/60mm za izvedbu tankog sloja kao produžetka donjeg nosivog sloja kolničke konstrukcije u širini bankina, obostrano ili samo u širini niže bankine, na isplaniranu podlogu u širini od </t>
    </r>
    <r>
      <rPr>
        <b/>
        <sz val="9"/>
        <rFont val="Arial"/>
        <family val="2"/>
        <charset val="238"/>
      </rPr>
      <t>1,20m</t>
    </r>
    <r>
      <rPr>
        <sz val="9"/>
        <rFont val="Arial"/>
        <family val="2"/>
        <charset val="238"/>
      </rPr>
      <t xml:space="preserve">, debljini </t>
    </r>
    <r>
      <rPr>
        <b/>
        <sz val="9"/>
        <rFont val="Arial"/>
        <family val="2"/>
        <charset val="238"/>
      </rPr>
      <t>0,15m</t>
    </r>
    <r>
      <rPr>
        <sz val="9"/>
        <rFont val="Arial"/>
        <family val="2"/>
        <charset val="238"/>
      </rPr>
      <t xml:space="preserve"> na svakih </t>
    </r>
    <r>
      <rPr>
        <b/>
        <sz val="9"/>
        <rFont val="Arial"/>
        <family val="2"/>
        <charset val="238"/>
      </rPr>
      <t>15m</t>
    </r>
    <r>
      <rPr>
        <sz val="9"/>
        <rFont val="Arial"/>
        <family val="2"/>
        <charset val="238"/>
      </rPr>
      <t xml:space="preserve"> trase. Materijal se ugrađuje i sabija laganim sredstvima za sabijanje do modula stišljivosti koji iznosi </t>
    </r>
    <r>
      <rPr>
        <b/>
        <sz val="9"/>
        <rFont val="Arial"/>
        <family val="2"/>
        <charset val="238"/>
      </rPr>
      <t>Ms≥35MN/m2.</t>
    </r>
    <r>
      <rPr>
        <sz val="9"/>
        <rFont val="Arial"/>
        <family val="2"/>
        <charset val="238"/>
      </rPr>
      <t xml:space="preserve"> U stavku je uključen i iskop zemlje bankine i kasnije zatrpavanje za potrebe izvedbe procjednica, te utovar i odvoz viška materijala na deponiju koju je dužan osigurati Izvoditelj radova.</t>
    </r>
  </si>
  <si>
    <t>Izrada podložnog sloja od pijeska debljine 10cm na cijeloj širini dna rova za polaganje cestovne kanalizacije.
U cijeni je uključena nabava pijeska za podložni sloj i ostalog materijala (podlošci, jahači ili drugi umeci), utovar, svi prijevozi i prijenosi, istovar, ugradnja u jednom ili dva sloja, razastiranje i nabijanje na projektirane nagibe i mjere kao i sav pomoćni pribor, materijal i rad koji se koristi za osiguranje položaja cijevi.</t>
  </si>
  <si>
    <t>SLIVNICI (VODOLOVNA GRLA)</t>
  </si>
  <si>
    <t>MODULARNI POLIETILENSKI SLIVNICI PEHD</t>
  </si>
  <si>
    <t xml:space="preserve">Obračun radova: </t>
  </si>
  <si>
    <t>Rad se mjeri i obračunava po komadu propisno ugrađenog i preuzetog slivnika sa rešetkom.</t>
  </si>
  <si>
    <t>Slivnici s okvirom dimenzija 400x400mm i ravnom rešetkom nosivosti 400 kN 
- ugradnja uz rub kolnika</t>
  </si>
  <si>
    <t>3.9.1.</t>
  </si>
  <si>
    <t>REVIZIJSKA OKNA</t>
  </si>
  <si>
    <t>MONOLITNA REVIZIJSKA OKNA</t>
  </si>
  <si>
    <t>Monolitna revizijska okna pravokutnog presjeka izvode se od betona klase   C30/37, VDP 3, XC2, XF4, MS56 u vodonepropusnoj izvedbi na uredno izvedenu podlogu, u svemu prema projektu.
Debljina stijenki je 20cm i izvode se u dvostranoj oplati, a visina okna varira ovisno o položaju.
Revizijska okna se ugrađuju na pripremljeni iskop na podložni sloj od šljunka debljine 10cm te podložnog betona C16/20 debljine 5cm.</t>
  </si>
  <si>
    <t>Obračun je po komadu izvedenog okna, a u cijeni je uključena izvedba podložnog sloja šljunka debljine 10cm, podložnog betona C12/15 debljine 5cm, stijenki i temelja debljine 20cm, 25cm (C30/37), dobava i ugradnja armature i betona, izrada i demontaža oplata i skela, svi prijevozi i prijenosi, rad na ugradbi i njezi betona, izvedba kinete i priključaka s obradom sljubnica, ugradnja stupaljki, izvedba ležaja i okvira poklopca, uklanjanje oplata i otpada te čišćenje okoliša.</t>
  </si>
  <si>
    <t>Radovi se mjere i obračunavaju po komadima ugrađenog i preuzetog revizijskog okna prema dimenzijama iz projekta.</t>
  </si>
  <si>
    <r>
      <t xml:space="preserve">U jedničnu cijenu revizijskog okna uračunati i potrebnu armaturu (Q335, B500B obostrano te kutnu rebrastu armaturu </t>
    </r>
    <r>
      <rPr>
        <sz val="9"/>
        <rFont val="Calibri"/>
        <family val="2"/>
        <charset val="238"/>
      </rPr>
      <t>Ø</t>
    </r>
    <r>
      <rPr>
        <sz val="9"/>
        <rFont val="Arial"/>
        <family val="2"/>
        <charset val="238"/>
      </rPr>
      <t>8), spojnice za spajanje rebrastih cijevi s betonom, stupaljke za sigurno spuštanje radnika u revizijsko okno 3kom/m visine.</t>
    </r>
  </si>
  <si>
    <t>3.10.1.</t>
  </si>
  <si>
    <t>3.10.2.</t>
  </si>
  <si>
    <t xml:space="preserve">po komadu izvedenog priključka. </t>
  </si>
  <si>
    <t xml:space="preserve">Izrada priključaka nove kanalizacije na postojeća revizijska okna za cijevi  DN500 i DN800. Stavka obuhvaća probijanje otvora na betonskoj stijenki postojećeg revizijskog okna, zamazivanje spoja cementnim mortom te sav ostali rad, opremu i materijal potreban za potpuno dovršenje stavke. 
</t>
  </si>
  <si>
    <t>Revizijsko okno (unutarnje dim. 140x120); K.O. 1.16. 
debljina stijenke 20cm; sa kinetom</t>
  </si>
  <si>
    <t>Revizijsko okno (unutarnje dim. 100x100), 
debljine stijenke 20cm; sa kinetom</t>
  </si>
  <si>
    <t>Zatrpavanje kanalizacijskog rova smije započeti nakon što izvođač predoći dokaze uporabljivosti materijala i elemenata, potvrdu ovlaštenog tijela o vodonepropusnosti i  pošto nadzorni inženjer preuzme cijevi.</t>
  </si>
  <si>
    <r>
      <t xml:space="preserve">Zatrpavanje rova za slivničke veze pijeskom do visine 30cm iznad cijevi, a ostatak rova zatrpava se zemljom iz iskopa za cijevi koje se nalaze izvan opterećenih površina prometnica i parkirališta, dok se rovovi na prometnim površinama zatrpavaju u cijelosti pijeskom. Rad obuhvaća razastiranje i planiranje materijala u slojevima, sabijanje laganim sredstvima za sabijanje tla ili ručno nabijačima. Traženi modul stišljivosti iznosi Ms≥25MN/m2 za zemljani materijal ili </t>
    </r>
    <r>
      <rPr>
        <b/>
        <sz val="9"/>
        <rFont val="Arial"/>
        <family val="2"/>
        <charset val="238"/>
      </rPr>
      <t>Ms≥40MN/m2</t>
    </r>
    <r>
      <rPr>
        <sz val="9"/>
        <rFont val="Arial"/>
        <family val="2"/>
        <charset val="238"/>
      </rPr>
      <t xml:space="preserve"> za pijesak.</t>
    </r>
  </si>
  <si>
    <t>3-04.3.</t>
  </si>
  <si>
    <t>UGRADNJA KANALIZACIJSKIH CIJEVI I SLIVNIČKIH VEZA</t>
  </si>
  <si>
    <t xml:space="preserve">Rad se mjeri i obračunava po metru dužnom (m') ugrađene cijevi. </t>
  </si>
  <si>
    <t>PVC SN8, Ø200mm (slivničke veze)</t>
  </si>
  <si>
    <t>PEHD SN8 korugirane cijevi DN800 / 688mm</t>
  </si>
  <si>
    <t>3.7.5.</t>
  </si>
  <si>
    <t>POKLOPCI NA REVIZIJSKIM OKNIMA S NATPISOM ODVODNJA</t>
  </si>
  <si>
    <t>kom.</t>
  </si>
  <si>
    <t>Ugradnja poklopaca na revizijska okna Ø 600 mm, nosivosti poklopca 150 kN. Ugradnja lijevano željeznog poklopca dimenzija, težine i nosivosti prema projektu. Obračunava se po komadu ugrađenog poklopca, a u cijeni je uključena nabava poklopca i okvira, po potrebi uskladištenje, prijevoz i prijenos te postavljanje poklopca na pripremljeno ležište prema detaljima iz projekta.  Izvedba, kontrola kakvoće i obračun prema OTU 3-04.4.4.</t>
  </si>
  <si>
    <t>Radovi se mjere i obračunavaju po komadima ugrađenog poklopca</t>
  </si>
  <si>
    <t>Dobava, transport i postavljanje modularnih slivnika, uključivo raznošenje i spuštanje u rov te potrebni spojni i brtveni materijal. 
Slivnik se sastoji od tijela slivnika od PEHD cijevi duljine 2m sa zavarenim vodonepropusnim dnom, DN 500, prstenaste čvrstoće SN8 i armiranobetonskog distribucijskog okvira. Armiranobetonski okvir dimenzija 1mx1mx0,2m se izvodi betonom C30/37, XC2, dmax=16mm. Uključena su i potrebna poravnanja na projektiranu kotu, neophodna oplata te sav ostali potreban materijal i rad.
Slivnik se postavlja u betonsku podlogu i oblogu betona klase C30/37 debljine 10cm ispod koje je zbijena podloga od šljunka debljine 10cm i zbijenosti min. 90% po Proctoru.
Priključak na oborinsku kanalizaciju izvodi se slivničkim vezama. Priključak se izvodi na visini izljeva prema projektu.
Ovom stavkom obuhvaćen je sav potreban materijal i rad 
do popunog dovršenja slivnika. Izvedba, kontrola kakvoće i obračun prema OTU 3-04.5.</t>
  </si>
  <si>
    <t>2.6.1.</t>
  </si>
  <si>
    <t xml:space="preserve">Nosivi sloj od mehanički zbijenog zrnatog kamenog materijala veličine zrna 0/32mm u debljini od min 25cm na površini pješačkih staza (Sz≥100%, Ms≥60MN/m2). </t>
  </si>
  <si>
    <t>Nosivi sloj od mehanički zbijenog zrnatog kamenog materijala veličine zrna 0/63 mm u debljini od 45cm na površini kolnika (Sz≥100%, Ms≥100MN/m2).</t>
  </si>
  <si>
    <t>Rad se mjeri u kubičnim metrima nosivog sloja od drobljenog kamenog materijala.</t>
  </si>
  <si>
    <t>Izrada nosivog sloja od mehanički stabiliziranog drobljenog kamenog materijala. 
Rad obuhvaća dobavu i ugradnju drobljenog kamenog materijala veličine zrna 0/32 za staze i 0/63mm ceste</t>
  </si>
  <si>
    <t>5-03</t>
  </si>
  <si>
    <t>IZRADA BITUMENSKOG MEĐUSLOJA ZA SLJEPLJIVANJE ASFALTNIH SLOJEVA</t>
  </si>
  <si>
    <t>4.3.</t>
  </si>
  <si>
    <t>NOSIVI ASFALTNI SLOJ (AC BASE)</t>
  </si>
  <si>
    <t>Obračun radova po m2:</t>
  </si>
  <si>
    <t>AC 32 base 50/70 AG6 M2 debljine 7.0cm</t>
  </si>
  <si>
    <t>4.4.</t>
  </si>
  <si>
    <t>HABAJUĆI ASFALTNI SLOJEVI</t>
  </si>
  <si>
    <t>4.5.</t>
  </si>
  <si>
    <t>13108-1</t>
  </si>
  <si>
    <t>4.5.1.</t>
  </si>
  <si>
    <t>AC 11 surf 50/70 AG4 M4 debljine 4cm - pješačke staze</t>
  </si>
  <si>
    <t>AC 11 surf 50/70 AG4 M4 debljine 4cm - ceste I prilazi</t>
  </si>
  <si>
    <t>STROJNO GLODANJE POSTOJEĆEG ASFALTA</t>
  </si>
  <si>
    <t>Rad obuhvaća uklanjanje postojećih asfaltnih slojeva na kolniku specijalnim strojevima zbog prilagodbe novoj niveleti i poprečnom nagibu.  
Ovim radom obuhvaćeno je i uklanjanje skinutog asfalta, utovar i odvoz na deponiju po izboru Izvoditelja, deponiranje i uređenje deponije, te čišćenje obrađene površine kolnika.</t>
  </si>
  <si>
    <t>UREĐENJE POSTOJEĆEG TAMPONA NAKON UKLANJANJA ASFALTA</t>
  </si>
  <si>
    <t xml:space="preserve">Nakon uklanjanja asfaltnih slojeva na cesti potrebno je izvršiti pripremu postojećeg tampona za asfaltiranje.
Rad obuhvaća po potrebi dobavu i ugradnju drobljenog kamenog materijala veličine zrna 0/32 te ravnanje i zbijanje podloge (Sz≥100%, Ms≥100MN/m2) </t>
  </si>
  <si>
    <t>Obračun radova</t>
  </si>
  <si>
    <t>po kvadratu uređenog tampona</t>
  </si>
  <si>
    <t>4.1.</t>
  </si>
  <si>
    <t>4.2.</t>
  </si>
  <si>
    <t>OS CESTA-3-ZAPAD II: od km 0+152 do 0+163
OS CESTA-1-ISTOK - SPOJ: od km 0+032 do 0+043</t>
  </si>
  <si>
    <t>I.</t>
  </si>
  <si>
    <t>I.1</t>
  </si>
  <si>
    <t>Geodetski radovi</t>
  </si>
  <si>
    <t>Geodetski radovi na iskolčenju svih elemenata krajobraznog uređenja, koja uključuju sva mjerenja u vezi prijenosa podataka iz projekta na teren; te nakon završetka radova izradu snimka izvedenog stanja u digitalnom obliku, podaci moraju biti georeferncirani tj. iscrtani u DWG ili DXF formatu.</t>
  </si>
  <si>
    <t>Obračun</t>
  </si>
  <si>
    <t>kompl.</t>
  </si>
  <si>
    <t>II.</t>
  </si>
  <si>
    <t>II.1</t>
  </si>
  <si>
    <t>15 300 m2 x 0,10</t>
  </si>
  <si>
    <t>Sve komplet</t>
  </si>
  <si>
    <t>II.2</t>
  </si>
  <si>
    <t>Nabava, dovoz, istovar, te razastiranje plodne zemlje u sloju debljine 10 cm.</t>
  </si>
  <si>
    <t>Obračun se vrši po m3 dopremljene zemlje (+15% zbog slijeganja)</t>
  </si>
  <si>
    <t>15 300 m2 x 0,10 + 15%</t>
  </si>
  <si>
    <t>II.3</t>
  </si>
  <si>
    <t>Grubo planiranje prethodno razastrte plodne zemlje.</t>
  </si>
  <si>
    <t>Obračun se vrši po m2 površine</t>
  </si>
  <si>
    <t>Ukupno II - ZEMLJANI RADOVI  ( Kn ) :</t>
  </si>
  <si>
    <t>III.</t>
  </si>
  <si>
    <t>RADOVI S BILJNIM MATERIJALOM</t>
  </si>
  <si>
    <t>III.1</t>
  </si>
  <si>
    <t>Sadnja drveća s izmjenom zemlje 100%.</t>
  </si>
  <si>
    <t>Iskop jama dim. 80x80x80 cm, utovar i odvoz iskopane zemlje.</t>
  </si>
  <si>
    <t>Rahljenje dna jame, zatrpavanje jame do polovice bez nabijanja, gnojenje kompostom 50 lit. Po jami, te sadnja sa svim potrebnim radnjama.</t>
  </si>
  <si>
    <t xml:space="preserve"> </t>
  </si>
  <si>
    <t>Kolenje s tri kolca (prosječne duljine 3 m, promjera 8-10 cm) vezivanje uz kolce. Jedno zalijevanje.</t>
  </si>
  <si>
    <t>Sve komplet bez biljnog materijala</t>
  </si>
  <si>
    <t>III.2</t>
  </si>
  <si>
    <t>Biljni materijal</t>
  </si>
  <si>
    <t>Vađenje bilja u rasadniku, dovoz, te istovar na radilištu.</t>
  </si>
  <si>
    <t>Sav biljni materijal mora biti vrtlarski uzgojen (školovan), kontejniran odnosno baliran s čitljivom etiketom na svakoj boljci.</t>
  </si>
  <si>
    <t>DRVEĆE</t>
  </si>
  <si>
    <t>Sadnice starosti 5-7 godina, vis. min. 3-3,5 m, dobro razvijene krošnje, karakteristične za vrstu i opseg debla 18-20 cm.</t>
  </si>
  <si>
    <t>FRAXINUS EXCELSIOR, jasen</t>
  </si>
  <si>
    <t>GINKO BILOBA, ginko</t>
  </si>
  <si>
    <t>LIRIODENDRON TULIPIFERA, tulipanovac</t>
  </si>
  <si>
    <t>LIQUIDAMBAR STYRACIFLUA</t>
  </si>
  <si>
    <t>PLATANUS ACERIFOLIA, platana</t>
  </si>
  <si>
    <t>TILIA PLATYPHYLLOS, velelisna lipa</t>
  </si>
  <si>
    <t>III.3</t>
  </si>
  <si>
    <t>Izvedba travnjaka</t>
  </si>
  <si>
    <t>Prekopavanje zemlje na dubinu 20 cm, gnojenje kompostom 5 lit./m2 fino ručno planiranje. Nabava travne smjese 4 dkg/m2, sjetva.</t>
  </si>
  <si>
    <t>Ježenje, valjanje, te jedno zalijevanje.</t>
  </si>
  <si>
    <t>Sve komplet s travnom smjesom:</t>
  </si>
  <si>
    <t>LOLIUM PERENNE 40%</t>
  </si>
  <si>
    <t>FESTUCA RUBRA 25%</t>
  </si>
  <si>
    <t>POA PRATENSIS 25%</t>
  </si>
  <si>
    <t>AGROSTIS ALBA 10%</t>
  </si>
  <si>
    <t>Ukupno III - RADOVI S BILJNIM MATERIJALOM  ( Kn ) :</t>
  </si>
  <si>
    <t>Radovi s biljnim materijalom</t>
  </si>
  <si>
    <t>Obračun je po m2 stvarno poprskane površine. Izvedba, kontrola kakvoće i obračun prema OTU 6‐01.</t>
  </si>
  <si>
    <t>Izrada bitumenskog međusloja za sljepljivanje asfaltnih slojeva s bitumenskom emulzijom u količini od 0,50 kg/m2. U cijeni su sadržani svi troškovi nabave materijala, prijevoz, oprema i sve ostalo što je potrebno za potpuno izvođenje radova.</t>
  </si>
  <si>
    <t>1.6.</t>
  </si>
  <si>
    <t>1.7.</t>
  </si>
  <si>
    <t>4.1.1.</t>
  </si>
  <si>
    <t>4.1.2.</t>
  </si>
  <si>
    <t>4.2.1.</t>
  </si>
  <si>
    <t>4.5.2.</t>
  </si>
  <si>
    <t>Strojno zasjecanje asfalta. Stavkom su obuhvaćena sva strojna
zasijecanja asfalta na mjestima uklapanja nove i stare kolničke
konstrukcije, na mjestina proširenja kolnika, zasijecanja pri izvedbi
prekopa i sl. Jedinična cijena obuhvaća sav rad, opremu i materijal
potreban za potpuno dovršenje stavke. Obračun je po m1.</t>
  </si>
  <si>
    <t>PRILAGOĐAVANJE NOVOJ NIVELETI POKLOPACA KOMUNALNIH
INSTALACIJA</t>
  </si>
  <si>
    <t>po komadu izdignutog okna</t>
  </si>
  <si>
    <t>1.7.1.</t>
  </si>
  <si>
    <t>1.7.2.</t>
  </si>
  <si>
    <t>1.7.3.</t>
  </si>
  <si>
    <t>1.7.4.</t>
  </si>
  <si>
    <t>1.7.5.</t>
  </si>
  <si>
    <t>1.7.6.</t>
  </si>
  <si>
    <t>1.8.</t>
  </si>
  <si>
    <t>Zaštita plinovoda</t>
  </si>
  <si>
    <t>Rad obuhvaća zaštitu komunalnih instalacija i priključaka, koji su sastavni dio buduće prometnice ili koji tijekom gradnje prometnice mogu biti ugroženi. Jedinična cijena obuhvaća sav rad, opremu i materijal potreban za potpuno dovršenje stavke. Obračun je po m1 zaštićenih vodova. Izvedba, kontrola kakvoće i obračun prema OTU 1-03.5.</t>
  </si>
  <si>
    <t>Zaštita betonskom oblogom od betona klase C 20/25 (cca 0,5 m3/m1) distributivnog plinovoda prema uputama i uz nazočnost vlasnika instalacije</t>
  </si>
  <si>
    <t>m</t>
  </si>
  <si>
    <t>SEPARATORI LAKIH TEKUĆINA</t>
  </si>
  <si>
    <t>PRIPREMNI RADOVI:</t>
  </si>
  <si>
    <t>3.12.1.1.</t>
  </si>
  <si>
    <t>3.12.1.2.</t>
  </si>
  <si>
    <t>Obračun po m3 izrađene kamene podloge</t>
  </si>
  <si>
    <t>SEPARATORI LAKIH TEKUĆINA:</t>
  </si>
  <si>
    <t>3.12.2.1.</t>
  </si>
  <si>
    <t>3.12.2.2.</t>
  </si>
  <si>
    <t>SEPARATOR NS40/400</t>
  </si>
  <si>
    <t>Obračun za komplet ugrađenog separatora</t>
  </si>
  <si>
    <t>kpl.</t>
  </si>
  <si>
    <t>SEPARATOR NS20/200</t>
  </si>
  <si>
    <t xml:space="preserve">BETON ZA IZRADU PODLOŽNE PLOČE SEPARATORA
Dobava i ugradnja jednozonski armirane podložne ploče za montažu separatora. Podložna ploča treba biti iz betona C25/30 dimenzija Š×D×V=2,4×4,1×0,15m. </t>
  </si>
  <si>
    <t>Obračun za m3 izvedene podložne ploče.</t>
  </si>
  <si>
    <t>BETON ZA IZRADU RASTERETNE PLOČE SEPARATORA
Dobava i ugradnja jednozonski armirane podložne ploče za montažu separatora. Podložna ploča treba biti iz betona C30/37 dimenzija Š×D×V = 3,4×5,1×0,28 m.</t>
  </si>
  <si>
    <t>3.12.2.3.</t>
  </si>
  <si>
    <t>Obračun za m3 izvedene rasteretne ploče.</t>
  </si>
  <si>
    <t>PROMETNA SIGNALIZACIJA</t>
  </si>
  <si>
    <t>Prometna signalizacija</t>
  </si>
  <si>
    <t>5.1.</t>
  </si>
  <si>
    <t>5.1.1.1.</t>
  </si>
  <si>
    <t>PROMETNI ZNAKOVI (OKOMITA SIGNALIZACIJA)</t>
  </si>
  <si>
    <t xml:space="preserve">Obračun radova:
Postavljanje prometnih znakova obračunava se po komadu postavljenog znaka zajedno sa stupom i temeljem. </t>
  </si>
  <si>
    <t>9-01.2.</t>
  </si>
  <si>
    <t>PROMETNI ZNAKOVI IZRIČITIH NAREDBI</t>
  </si>
  <si>
    <t>5.2.2.1.</t>
  </si>
  <si>
    <t>5.2.2.2.</t>
  </si>
  <si>
    <t>5.2.3.</t>
  </si>
  <si>
    <t>9-01.3.</t>
  </si>
  <si>
    <t>PROMETNI ZNAKOVI OBAVIJESTI</t>
  </si>
  <si>
    <t>Prometni znakovi obavijesti su oblika kruga, kvadrata ili pravokutnika, a postavljaju na stupove kružna presjeka. 
Rad obuhvaća nabavu, prijevoz i postavljanje prometnoga znaka sa stupovima i temeljima. Obračunava se prema broju postavljenih znakova određenih dimenzija, uključujući stupove, sva oprema i pribor za pričvrščivanje prometnih znakova i temelje s nosivom konstrukcijom.</t>
  </si>
  <si>
    <t>5.2.3.1.</t>
  </si>
  <si>
    <t>C02, 60x60 cm</t>
  </si>
  <si>
    <t>9-01.4.</t>
  </si>
  <si>
    <t xml:space="preserve">Izrada projekta privremene regulacije prometa. Projekt treba izraditi u skladu s zakonskim odredbama. Projekt privremene regulacije prometa potrebno je dostaviti u pet (5) primjeraka.     </t>
  </si>
  <si>
    <t>UKUPNO PROMETNI ZNAKOVI (OKOMITA SIGNALIZACIJA)</t>
  </si>
  <si>
    <t>5.3.</t>
  </si>
  <si>
    <t>OZNAKE NA KOLNIKU</t>
  </si>
  <si>
    <t>Pod uzdužnim oznakama na kolniku razumijevaju se crte obilježene paralelno s osi kolnika, a služe za detaljno utvrđivanje načina upotrebe kolničke površine.</t>
  </si>
  <si>
    <t>9-02.3.</t>
  </si>
  <si>
    <t>OSTALE OZNAKE NA KOLNIKU</t>
  </si>
  <si>
    <t>UKUPNO OZNAKE NA KOLNIKU</t>
  </si>
  <si>
    <t>9-07</t>
  </si>
  <si>
    <t>OSTALA PROMETNA OPREMA</t>
  </si>
  <si>
    <t>UKUPNO OSTALA PROMETNA OPREMA</t>
  </si>
  <si>
    <t>Ukupno  5.) - PROMETNA SIGNALIZACIJA  (kn):</t>
  </si>
  <si>
    <t>B02, Ø 60 cm</t>
  </si>
  <si>
    <t>C06, 60x60 cm</t>
  </si>
  <si>
    <t>C22, 60x60 cm</t>
  </si>
  <si>
    <t>C68, 60x60 cm</t>
  </si>
  <si>
    <t>K10, 50 x 150cm</t>
  </si>
  <si>
    <t xml:space="preserve"> - puna crta zaustavljanja (H14), bijele boje s retrorefleksivnim zrncima, retrorefleksija klase II., širine 50cm</t>
  </si>
  <si>
    <t xml:space="preserve"> - isprekidana crta zaustavljanja (H15), bijele boje s retrorefleksivnim zrncima, retrorefleksija klase II., širine 50cm</t>
  </si>
  <si>
    <t>- pješački prijelazi (H19) bijele boje s retrorefleksivnim zrncima, retrorefleksija klase II., širine 3,0m, širine trake, puno/prazno polje 0,5/0,5m.</t>
  </si>
  <si>
    <t xml:space="preserve"> - natpis "STOP" (H63) bijele boje s retrorefleksivnim zrncima, retrorefleksija klase II.</t>
  </si>
  <si>
    <t>Obračun po komadu posađenog drveta</t>
  </si>
  <si>
    <t>5.1.2.</t>
  </si>
  <si>
    <t>5.1.2.1.</t>
  </si>
  <si>
    <t>5.1.2.2.</t>
  </si>
  <si>
    <t>5.1.2.3.</t>
  </si>
  <si>
    <t>5.1.2.4.</t>
  </si>
  <si>
    <t>5.1.3.</t>
  </si>
  <si>
    <t>5.1.3.1.</t>
  </si>
  <si>
    <t>5.2.1.1</t>
  </si>
  <si>
    <t>5.2.1.2</t>
  </si>
  <si>
    <t>5.2.1.3</t>
  </si>
  <si>
    <t>5.2.3.2.</t>
  </si>
  <si>
    <t>5.3.1.1.</t>
  </si>
  <si>
    <t>ELEMENTI PRISTUPAČNOSTI ZA OSOBE S INVALIDITETOM</t>
  </si>
  <si>
    <t>BETONSKA GALANTERIJA TAKTILNOG POLJA UPOZORENJA</t>
  </si>
  <si>
    <t>Obračun radova.</t>
  </si>
  <si>
    <t>taktilno polje upozorenja užljebljene strukture: ploča dimenzija 40x40x5cm</t>
  </si>
  <si>
    <t>taktilno polje upozorenja čepaste strukture: ploča dimenzija 40x40x5cm</t>
  </si>
  <si>
    <t>4.6.</t>
  </si>
  <si>
    <t>4.6.1.</t>
  </si>
  <si>
    <t>4.6.2.</t>
  </si>
  <si>
    <t>Redni 
broj</t>
  </si>
  <si>
    <t>Specifikacija radova</t>
  </si>
  <si>
    <t>Jedinica 
mjere</t>
  </si>
  <si>
    <t>Jedinična 
cijena</t>
  </si>
  <si>
    <t>Ukupna 
cijena</t>
  </si>
  <si>
    <t>A.</t>
  </si>
  <si>
    <t>IZGRADNJA RASVJETE PROMETNICE</t>
  </si>
  <si>
    <t>A1. Građevinski radovi</t>
  </si>
  <si>
    <t>1.</t>
  </si>
  <si>
    <t>Strojni i ručni iskop kanala  u materijalu "C" kategorije , širine rova od 0,4, dubine rova od 0,8 m za polaganje kabela cestovne rasvjete od urpavljačkog ormarića cestovne rasvjete (+OCR) do posljednjeg stupa u trasi i od ormarića (+OCR) pa do mjesta priključenja (SPMO). Stavka obuhvaća pažljivi strojni i ručni iskop kanala na način da ne dođe do oštećenja postojećih instalacija i okolnih građevina, osiguravanje od urušavanja, čišćenje dna kanala od odrona neposredno prije polaganja pijeska ili betonske podloge. Nije dozvoljeno miniranje niti vibracije terena kod strojnog iskopa. Obraćun po m3.</t>
  </si>
  <si>
    <t>2.</t>
  </si>
  <si>
    <t>Iskop za temelje rasvjetnog stupa u materijalu "C" kategorije, dimenzija 1,1×1,1×1,2m. Stavka obuhvaća iskop i sve pomoćne radove, čišćenje i planiranje dna rova, utovar viška materijala u prijevozno sredstvo. Obračun po m3.</t>
  </si>
  <si>
    <t>3.</t>
  </si>
  <si>
    <t>Izrada posteljice, tj. zatrpavanje dna rova pijeskom, debljine 10 cm. Stavka obuvaća sav rad, materijal i opremu potrebnu za potpuno dovršenje stavke. Obračun po m3.</t>
  </si>
  <si>
    <t>4.</t>
  </si>
  <si>
    <t>m1</t>
  </si>
  <si>
    <t>5.</t>
  </si>
  <si>
    <t>Pažljivo zatrpavanje (zasipavanje) kabela pijeskom, debljine 20 cm. Stavka obuhvaća zatrpavanje kabela i opremu potrebnu za potpuno dovršenje stavke. Obračun po m3.</t>
  </si>
  <si>
    <t>6.</t>
  </si>
  <si>
    <t>Zatrpavanje rova materijalom iz iskopa (rastresitom zemljom) sa nabijanjem u slojevima. Stavka obuhvaća zatrpavanje rova te materijal i opremu potrebnu za potpuno dovršenje stavke.</t>
  </si>
  <si>
    <t>7.</t>
  </si>
  <si>
    <t>8.</t>
  </si>
  <si>
    <t>Isporuka, dobava i polaganje iznad trase kabela upozoravajuće trake s natpisom: "POZOR! ELEKTROENERGETSKI KABEL!". Stavka obuhvaća, nabavu, prijevoz i polaganje upozoravajuće trake kabelski rov na odgovarajućoj udaljenosti od kabela (cca 0,3m). Obračun po m1.</t>
  </si>
  <si>
    <t>9.</t>
  </si>
  <si>
    <t>Odvoz viška zemlje iz iskopa na deponiju (udaljenost do 5 km). Obračun po m3.</t>
  </si>
  <si>
    <t>UKUPNO A1:</t>
  </si>
  <si>
    <t>A2. Elektromontažni radovi</t>
  </si>
  <si>
    <t>Odvodnici prenapona 25kA B/C</t>
  </si>
  <si>
    <t>Osiguračko rastavljačka naprava GR000-100 A, 3P</t>
  </si>
  <si>
    <t>Rastalni ulošci NVO-00-20A</t>
  </si>
  <si>
    <t>Instalacijski sklopnik za upravljanje rasvjetom, 1P</t>
  </si>
  <si>
    <t>Grebenasta sklopka 1-0-2 za ugradnju na DIN-nosač, 1P</t>
  </si>
  <si>
    <t xml:space="preserve">Svjetlosna sklopka sa vanjskim senzorom. Stavka obuhvaća i 10m odgovarajućeg kabela za spajanje </t>
  </si>
  <si>
    <t>Digitalni uklopni sat</t>
  </si>
  <si>
    <t>zaštitni prekidači, 1P, 10A; C</t>
  </si>
  <si>
    <t>zaštitni prekidači, 1P, 16A; C</t>
  </si>
  <si>
    <t>držač dokumentacije A4 (jednopolne sheme)</t>
  </si>
  <si>
    <t>svjetiljka sa prekidačem za ormar zajedno sa priborom za učvršćenje</t>
  </si>
  <si>
    <t xml:space="preserve">OG priključnica za ormar zajedno sa priborom za učvršćenje </t>
  </si>
  <si>
    <t>Ostali nespecificirani montažni materijal i pribor</t>
  </si>
  <si>
    <t>komplet</t>
  </si>
  <si>
    <t>Nabava, isporuka i polaganje u iskopani kabelski rov od +SPMO do +OCR ormara kabela XP00/A 4×35 mm2. Obračun po m1.</t>
  </si>
  <si>
    <t>Nabava, isporuka i polaganje u iskopani kabelski rov, sa provlačenjem kroz cijevi i uvlačenjem u kabelski ormarić, te u rasvjetne stupove kabela XP00/A 4×25 mm2. Obračun po m1.</t>
  </si>
  <si>
    <t>Isporučiti i postaviti na dno kanala sječimice pocinčanu gromobrnsku traku FeZn 25×4mm. Obračun po m1.</t>
  </si>
  <si>
    <t>Dobaviti i isporučiti  potreban materijal i izvesti spoj između rasvjetnog stupa i gromobranske trake u zemlji. Povezivanje izvesti trakom P 25×4 mm. Dužine 1,5 m. Spajanje izvesti križnom spojnicom u KUK kutiji zalivenom bitumenom. Stavka obuhvaća FeZn traku potrebne duljine, križnu spojnicu u kutiji zalivenu bitumenom i sve potreban msterijal i radove za stavljanje stavke u potpunu funkcionalnost. Obračun po komadu.</t>
  </si>
  <si>
    <t xml:space="preserve">Rasvjetni stup visine 10,0 m, cijevni, vruće cinčan, sa sidrenim vijcima, za prvu vjetrovnu zonu, sa nasadnikom za montažu jedne svjetiljke pod kutem 0°, opremljen jednim vratima, letvicama za ovjes stupnog razdjelnika, obujmicama, vijkom za uzemljenje, šablonom za ugradnju u betonski temelj te ventilacijskim otvorima za prozračivanje unutrašnjosti stupa. Obuhvaća nabavu, prijevoz i ugradnju stupa na pripadajući pripremljeni temelj. Obračun po komadu. </t>
  </si>
  <si>
    <t>Isporučiti, ugraditi i spojiti razdjelnicu rasvjetnog stupa za kabele presjeka do 35 mm2 opremljenu sa svim priključnim stezaljkama, prekidačima, spojnicama i drugom pričvrsnom i montažnom opremom. Obračun po komadu.</t>
  </si>
  <si>
    <t>Premazivanje bitumenskim premazom stupa javne rasvjete  do visine 0,7m i trake FeZn na prijelazu iz zemlje od dubine 0,5m, pa sve do spoja na stup. Obračun po komadu.</t>
  </si>
  <si>
    <t>10.</t>
  </si>
  <si>
    <t>Demontaža postojećih stupova javne rasvjete. Obračun po komadu.</t>
  </si>
  <si>
    <t>UKUPNO A2:</t>
  </si>
  <si>
    <t>UKUPNO A:</t>
  </si>
  <si>
    <t>B.</t>
  </si>
  <si>
    <t>KRIŽANJE PROMETNICE I ELEKTROENEGTSKIH INSTALACIJA (0,4 kV i 10 kV)</t>
  </si>
  <si>
    <t>Isporuka, dobava i zasipavanje postojećih kabela/cijevi pijeskom granulacije 0-4 mm (10 cm) s nasipavanjem slojem pijeska iznad gornje razine cijevi (10cm) (ukupna debljine slojeva pijeska 20 cm). Obračun po m3.</t>
  </si>
  <si>
    <t>Nabava, isporuka i polaganje betonskih polucijevi promjera 0,4m i dužine 1m za izradu mehaničke zaštite  postojećih elektroenergetskih instalacija ispod kolnika. Obračun po m1.</t>
  </si>
  <si>
    <t>Zatrpavanje rova materijalom iz iskopa (rastresitom zemljom) sa nabijanjem u slojevima. Stavka obuhvaća zatrpavanje rova te materijal i opremu potrebnu za potpuno dovršenje stavke. Obračun po m3.</t>
  </si>
  <si>
    <t>Isporuka, dobava i polaganje rezervne PVC 200 cijevi paralelno sa postojećom EE trasom na mjestima križanja sa prometnicom. Cijevi završiti min. 0,5m sa svake strane prometnice (u zelenoj površini). Obračun po m1.</t>
  </si>
  <si>
    <t>Strojni i ručni iskop kanala  u materijalu "C" kategorije , širine rova od 0,4, dubine rova od 0,8 m za polaganje srednjenaponskog kabela od betonskog stupa do betonskog stupa. Stavka obuhvaća pažljivi strojni i ručni iskop kanala na način da ne dođe do oštećenja postojećih instalacija i okolnih građevina, osiguravanje od urušavanja, čišćenje dna kanala od odrona neposredno prije polaganja pijeska ili betonske podloge. Nije dozvoljeno miniranje niti vibracije terena kod strojnog iskopa. Obračun po m3.</t>
  </si>
  <si>
    <t>11.</t>
  </si>
  <si>
    <t>12.</t>
  </si>
  <si>
    <t>13.</t>
  </si>
  <si>
    <t>Elektroenergetski kabel tip kao XHE 49-A (1x150/25) mm² 12/20 kV. Obuhvaća nabavu, prijevoz i polaganje kabela u pripremljeni rov te provlačenje kroz cijevi na mjestima križanja. Obračun po m1.</t>
  </si>
  <si>
    <t>14.</t>
  </si>
  <si>
    <t>15.</t>
  </si>
  <si>
    <t xml:space="preserve">Kabelska spojnica 12/20 kV za jednožilne ekranizirane kabele XHE 49-A (1x150/25) mm² 12/20 kV., za presjeke vodiča 120-240 mm2 (komplet od dva komada) sa odgovarajućim izolacijskim sustavom.. Obuhvaća nabavu, prijevoz, ugradnju, ispitivanje kabelskih spojnica te stavljanje stavke u potpunu funkcionalnost. Obračun po komadu. </t>
  </si>
  <si>
    <t>16.</t>
  </si>
  <si>
    <t>Demontaža i zbrinavanje postojećih stupova SN zračne mreže (4 kom), te demontaža i zbrinavanje AL Če vodiča ukupne dužine cca 1800 m. Obračun po kompletu.</t>
  </si>
  <si>
    <t>17.</t>
  </si>
  <si>
    <t>UKUPNO B:</t>
  </si>
  <si>
    <t>C.</t>
  </si>
  <si>
    <t>OSTALI RADOVI</t>
  </si>
  <si>
    <t>UKUPNO D:</t>
  </si>
  <si>
    <t>REKAPITULACIJA</t>
  </si>
  <si>
    <t>PDV:</t>
  </si>
  <si>
    <t>SVEUKUPNO S PDV-om:</t>
  </si>
  <si>
    <t>Opće napomene:</t>
  </si>
  <si>
    <t xml:space="preserve">U ovom troškovniku izložene cijene odnose se na jediničnu mjeru izvršenog rada. 
Prema tome, jedinične cijene obuhvaćaju sav rad, opremu, materijal, režiju gradilišta i uprave poduzeća, sva davanja te zaradu poduzeća.
</t>
  </si>
  <si>
    <t>U cijene ulaze svi troškovi potrebni za izvedbu predmetnih radova uključujući nabavu i transport potrebnih materijala, pomoćne radove i radove na izvedbi gradilišnih prometnica i pristupnih putova za strojeve, nabavu pomoćnih naprava i drugih sredstava potrebnih za ispravnu izvedbu. U stavkama su uračunati svi radovi potrebni za ispravno dovršenje predmetnih radova, na osnovi normi, propisa i priznatih pravila tehničke struke. Tako su u stavkama uračunati troškovi propisnog zbrinjavanja viška materijala, nabave gradiva, nadzorni, rukovodeći i drugi poslovi poduzeća, troškovi skela, oplata, alata, sprava i strojeva, svi sitni metalni i drugi dijelovi potrebni kod građenja, potrebna osiguranja tijekom radova, osiguranje odvijanja prometa, privremena signalizacija i regulacija javnog prometa za vrijeme gradnje, njega betona, crpljenje vode, signali na građevini danju i noću, čuvanje, dovodi struje i sl, ukratko, sve što je posredno ili neposredno potrebno za izvršenje radova po Projektu.</t>
  </si>
  <si>
    <t>Jedinične cijene obuhvaćaju sav rad (svi pripremni i završni radovi), materijal, transport, režijske i manipulativne troškove, zaradu tvrtke (PDV se iskazuje posebno), te sve poreze i prireze. Količine materijala za iskop obračunavaju se u sraslom stanju, a količine materijala za izradu nasipa u zbijenom stanju.</t>
  </si>
  <si>
    <t>U jedinične cijene treba ukalkulirati i sve troškove vezane na ispunjenje uvjeta zaštite na radu (zaštitna oprema, zaštitne ograde, transportni putovi, kontejneri za smještaj radnika, opreme i strojeva itd.).</t>
  </si>
  <si>
    <t>O svom trošku, ukalkuliranom u ponudbenu cijenu izvođači će svakodnevno za vrijeme odvijanja radova održavati red i čistoću na površinama koje koristi kao gradilište, te otpremati sav građevinski i otpadni materijal. Također, izvoditelj radova mora vršiti redovno čišćenje objekta i dijelova objekta sukcesivno i nakon dovršetka pojedinih dijelova. čišćenje treba obaviti tako da se ne nanesu mehanička i kemijska oštećenja. Glavni izvođać je odgovoran za međusobnu koordinaciju čišćenja s ostalim suizvođačima.</t>
  </si>
  <si>
    <t>Jediničnim cijenama obuhvaćeno je osiguranje i ocjenjivanje kakvoće, tj. svi troškovi prethodnih i tekućih ispitivanja kako osnovnih materijala, tako i poluproizvoda, te definitivno dovršenih radova u skladu s važećim tehničkim propisima, pravilnicima i standardima i Općim tehničkim uvjetima Investitora. Stavke troškovnika odnose se na definitivno dovršene radove, ispitane po kvaliteti i količini, te preuzete po nadzornoj službi Investitora, ukoliko nije u opisu izričito drukčije određeno.
Obračun količina radova vrši se prema dimenzijama definiranim Projektom. Količine radova koje nakon dovršenja čitavog posla nije moguće provjeriti neposredno izmjerom (npr. iskop tla, rušenje stabala i sl.) treba po izvršenju pojedinog takvog rada preuzeti Nadzorni inženjer. Nadzorni inženjer i predstavnik Izvođača radova unositi će u građevinsku knjigu količine tih radova sa svim potrebnim skicama i izmjerama, te će svojim potpisima jamčiti za njihovu točnost. Samo tako utvrđeni radovi mogu se uzeti u obzir kod izrade privremenog ili konačnog obračuna radova.</t>
  </si>
  <si>
    <t>U svim slučajevima potrebe izmjena ili nadopuna projekta ili njegovih dijelova odluku o tome donositi će sporazumno Projektant, Nadzorni inženjer i predstavnik Izvođača, uz suglasnost Investitora a tu svoju odluku unosit će u Građevinski dnevnik. Sve izmjene i dopune Projekta ili njegovih dijelova, za koje se po Građevinskom dnevniku ne može dokazati da su vjerodostojni opisanom postupku neće se obračunati niti u privremenom, niti u konačnom obračunu.
U skladu s Zakonom o javnoj nabavi, tip, proizvođač, artikl i drugo opreme koja se nudi i ugrađuje je kao što je navedeno u stavkama ili odgovarajući, tj. može biti i od drugog proizvođača, drugi tip ili broj artikla i slično, ali odgovarajućih karakteristika, kvalitete kao što je navedena ili bolje. Prije nabave i ugradbe predmeta i materijala potrebno je dobiti odobrenje nadzornog inženjera i naručioca radova.
Izvođač je dužan postupati u skladu sa Općim tehničkim uvjetima za radove na cestama (Zagreb, izdanje 2001. god.), osim ako je u projektnoj dokumentaciji drukčije istaknuto.</t>
  </si>
  <si>
    <t>Troškove prethodnih i tekučih ispitivanja građevinskog materijala, poluproizvoda i gotovih proizvoda snosi lzvođač, što uključuje dostavu kompletne atestne dokumetacije te uključuje provedbu potrebnih funkcionalnih proba. Eventualne troškove kontrolnih ispitivanja materijala, koji nisu predviđeni tehničkim propisima snosi investitor ako rezultat ispitivanja pokaže da materijal odgovara traženim uvjetima, odnosno izvođač, ako rezultat ispitivanja pokaže da materijal ne odgovara traženim uvjetima (u ovom slučaju materijal se mora dovesti u sklad s tehničkim uvjetima).</t>
  </si>
  <si>
    <t>Svaki pojedini rad koji se kasnije ne može kontrolirati u pogledu količina i kvalitete mora odmah pregledati ovlašteni predstavnik investitora, a podaci o tome upisuju se u građevinski dnevnik i građevinsku knjigu, izvođač je dužan na vrijeme obavijestiti nadzornog inženjera o postojanju takvih radova jer u protivnom ovlašteni predstavnik investitora može odbiti
priznavanje takvih radova ili ih obračunati prema svojim podacima i procjeni.</t>
  </si>
  <si>
    <t>Izvođači su dužni da na zahtjev nadzornog inženjera obave potrebna otkrivanja ili otvaranja izvršenih radova radi naknadnog pregleda i ispitivanja. Poslije obavljenih pregleda i ispitivanja lzvođači su dužni na mjesta na kojima su provedena otkrivanja i ispitivanja sanirati prema uputi nadzornog inženjera.
Troškove otkrivanja, saniranja i naknadnih ispitivanja radova snosi naručitelj i ako naknadna inspekcija utvrdi da su pokriveni radovi izvedeni u skladu s ugovorom, a u protivnom troškove snosi izvođač.</t>
  </si>
  <si>
    <t>lzvođači su dužni da prije dopreme, odnosno upotrebe odgovarajućih građevinskih materijala, poluproizvoda i gotovih proizvoda osigurati uvjerenja o prethodnim ispitivanjima kvalitete i podobnosti materijala, poluproizvoda i gotovih proizvoda koje namjeravaju upotrijebiti, od stručne odnosno ovlaštene institucije, a lzvođač ih predaje nadzornom inženjeru radi pregleda i davanja odobrenja.
lzvođači ne smiju upotrebljavati građevinske materijale bez odobrenja nadzornog inženjera, a u slučaju da ih upotrijebi, snosi rizik i troškove koji mogu iz te osnove nastati.</t>
  </si>
  <si>
    <t>lzvođaci radova moraju sami osigurati deponije za zbrinjavanje materijala i postojeće građevine i višak iskopanog materijala, te prijevoz do deponije i sve troškove deponije uračunati u jedinične cijene iskopa i rušenja. Prije početka radova izvođači su dužni naručitelju predočiti dokaz o legano osiguranoj deponiji.</t>
  </si>
  <si>
    <t>lzvodač će po uputi ovlaštenog predstavnika investitora i nadzornog inženjera posebno deponirati iskopani materijal koji se može upotrebiti u izgradnji predmetnog objekta.</t>
  </si>
  <si>
    <t>lzvođač, će postupiti po primjedbama odgovorne osobe (nadzornog inženjera), te ispraviti nedostatke utvrđene preliminarnim/redovnim pregledima, kod tehničkog pregleda i primopredaje izvedenih radova u utvrđenim rokovima.</t>
  </si>
  <si>
    <t>Na zahtjev naručitelja izvođač će otkloniti nedostatke koji se uoče u garantnom roku.
Sva eventualna oštećenja već izvedenih radova na gradilištu do dana primopredaje dužan je otkloniti izvoditelj radova, jer se za bilo koja nastala oštećenja neće podmirivati nastali troškovi.</t>
  </si>
  <si>
    <t>6.)</t>
  </si>
  <si>
    <t>KONTROLA IZVEDBE</t>
  </si>
  <si>
    <t>6.1.</t>
  </si>
  <si>
    <t>a) Ispitivanje modula stišljivosti svih slojeva nasipa i posteljice na svakih 500m2,</t>
  </si>
  <si>
    <t>b) Ispitivanje modula stišljovosti tamponskog sloja sloja na svakih 500m2,</t>
  </si>
  <si>
    <t>c) Davanje recepture i dokaznog radnog sastava za asfaltne slojeve.</t>
  </si>
  <si>
    <t>Kompletan materijal kao dokaz kvalitete izvedenih radova i ugrađenog materijala trebaju činiti:</t>
  </si>
  <si>
    <t xml:space="preserve">a) atesti za sve ugrađene materijale i elemente </t>
  </si>
  <si>
    <t>b) izvještaji o kontrolnim ispitivanjima</t>
  </si>
  <si>
    <t>kpl</t>
  </si>
  <si>
    <t>Ukupno  6.) - KONTROLA IZVEDBE  (Kn):</t>
  </si>
  <si>
    <t>VI</t>
  </si>
  <si>
    <t>Kontrola izvedbe</t>
  </si>
  <si>
    <t>Nabava, isporuka i polaganje u prethodno iskopani rov cijevi PEHD promjera 50 mm  od ormarića cestovne rasvjete pa do rasvjetnih stupova sa izradom prolaza kroz temelj do mjesta ugradnje stupa (centar) te od +OCR ormara do mjesta priključenja (PTTS-2 – postojeći priključak) zajedno sa izradom ulaza u postojeći ormar). Obračun po m1.</t>
  </si>
  <si>
    <t>18.</t>
  </si>
  <si>
    <t>19.</t>
  </si>
  <si>
    <t>20.</t>
  </si>
  <si>
    <t>21.</t>
  </si>
  <si>
    <t>22.</t>
  </si>
  <si>
    <t>23.</t>
  </si>
  <si>
    <t>Lociranje postojećih EE instalacija i pažljivi ručni iskop rova u zemlji III kategorije: rov širine 0,4 m, dubine 0,8 m i dužine 150m. Obračun po m3.</t>
  </si>
  <si>
    <t>Nabava, isporuka i polaganje u prethodno iskopani rov cijevi PEHD promjera 50 mm za polaganje kabela kroz položenu cijev na mjestima križanja s drugim instalacijama. Obračun po m1.</t>
  </si>
  <si>
    <t>Isporuka, dobava i ugradnja betonskog zateznog stupa za SN mrežu, visine 12m sa kompletnom ovjesnom i zateznom opremom za prijelaz zračne na podzemnu mrežu (nosač odvodnika prenapona za betonski stup, nosač kabela uz stup, kompresione stopica, pločice PL i sl). Stavka obuhvaća sav rad i materijal u potrebnim količinama potreban za dovođenje stavke u potpunu funkcionalnost. Obračun po kompletu.</t>
  </si>
  <si>
    <t>Dobava materijala i izvođenje svih potrebni radova za izradu uzemljenja i  povezivanje uzemljenja na elemente SN zračne mreže (stup, odvodnici prenapona i sl.). Stavka obuhvaća iskop zemlje za polaganje FeZn trake, FeZn traku u potrebnoj količini, spojnice stezaljke, spojni i montažni pribor, nosače i sl. Zatrpavanje rova, mjerenje otpora uzemljenje te stavljanje stavke u potpunu funkcionalnost. Obračun po kompletu.</t>
  </si>
  <si>
    <t>Iskolčenje trase kabela i stupnih mjesta javne rasvjete. Stavka obuhvaća iskolčenje trase kabela rasvjete, stupova, napojnog kabela i ormara rasvjete, te trase cijevi pri prolazu ispod prometnica.</t>
  </si>
  <si>
    <t>Obračun radova po m3 glodanja do 11cm:</t>
  </si>
  <si>
    <t>- razdjelna puna crta (H01); š=15 cm; bijele boje - s retrorefleksivnim zrncima, retrorefleksija klase II.</t>
  </si>
  <si>
    <t>- isprekidana crta (H03) 1+1; š=15 cm; bijele boje, s retrorefleksivnim zrncima, retrorefleksija klase II.</t>
  </si>
  <si>
    <t>- isprekidana crta (H03) 3+3; š=15 cm; bijele boje, s retrorefleksivnim zrncima, retrorefleksija klase II.</t>
  </si>
  <si>
    <t>Isporučiti materijal i izvršiti betoniranje temelja za rasvjetni stup betonom C-30/37, korištenjem odgovarajućih šablona i dvije/tri proturne cijevi PEHD promjera 50 mm. Isporuka sidra i šablone zadržane su u cijeni isporuke rasvjetnog stupa, a ugradnja sidra, šablone i cijevi je obuhvaćena ovom stavkom. Temelji su dimenzija 1,1×1,1×1,2m. Stavka obuhvaća sav potreban rad i materijal potreban za izvođenje (oplata, izrada oplate, pričvsni materija, zaštita cijevi i sl.). Ukoliko se temelj ugrađuje u zelenu površinu potrebno je vrh temelja izdići 10 cm od razine tla). Obračun po komadu.</t>
  </si>
  <si>
    <t>Nabava, isporuka i ugradnja samostojećeg ormara javne rasvjete OJR za izravno mjerenje i upravljanje cjelonoćnom i polunoćnom javnom rasvjetom (uklopni sat i foto relej sa senzorom) na poliesterskom podnožju (dubine 245 mmm). Ormarić (+OJR) se sastoji od jednog upravljačkog dijela. Izvodi se od teško gorivog i samogasivog poliestera ojačanog staklenim vlaknima otpornog na UV i atmosferalije, IP44, IK10, klasa izolacije II) dimenzija min.  864×595×342. Ormar je potrebno opremiti bravicom koncesionara. Ormar je potrebno ožičiti prema jednopolnoj shemi, izraditi L, N, PE i GIP sabirnice te opremiti rednim stezaljkama odgovarujućeg presjeka. Razvodni ormar opremiti plastičnim pokrovnim pločama nakon montaže sljedeće opreme u njega:</t>
  </si>
  <si>
    <r>
      <t xml:space="preserve">  </t>
    </r>
    <r>
      <rPr>
        <b/>
        <u/>
        <sz val="12"/>
        <rFont val="Tahoma"/>
        <family val="2"/>
      </rPr>
      <t>REKAPITULACIJA IZGRADNJA PROMETNICA  :</t>
    </r>
  </si>
  <si>
    <t>ELEKTROTEHNIČKI PROJEKT - TROŠKOVNIK JAVNE RASVJETE</t>
  </si>
  <si>
    <t>ELEKTROTEHNIČKI PROJEKT - TROŠKOVNIK IZGRADNJE JAVNE RASVJETE</t>
  </si>
  <si>
    <t xml:space="preserve">Troškovnik radova - KRAJOBRAZNO UREĐENJE </t>
  </si>
  <si>
    <r>
      <t xml:space="preserve">  </t>
    </r>
    <r>
      <rPr>
        <b/>
        <u/>
        <sz val="12"/>
        <rFont val="Tahoma"/>
        <family val="2"/>
      </rPr>
      <t>REKAPITULACIJA  KRAJOBRAZNO UREĐENJE:</t>
    </r>
  </si>
  <si>
    <t>IZGRADNJA PROMETNICA</t>
  </si>
  <si>
    <t>IZGRADNJA JAVNE RASVJETE</t>
  </si>
  <si>
    <t>KRAJOBRAZNO UREĐENJE</t>
  </si>
  <si>
    <t>Ovaj rad obuhvaća sječenje šiblja i stabala svih dimenzija, odsijecanje granja, rezanje stabala i debelih grana na dužine pogodne za prijevoz, vađenje korijenja, šiblja te starih panjeva i panjeva novo posječenih stabala, zatim odnošenje šiblja, granja, trupaca i panjeva izvan profila ceste na odlagalište koje se nalazi na udaljenosti do 10 km. Udubine od izvađenih panjeva na temeljnom tlu treba ispuniti istim materijalom kakav je na okolnom temeljnom tlu te izvesti zbijanje do propisane zbijenosti.</t>
  </si>
  <si>
    <t>Radovi rušenja i uklanjanja postojeće kolničke konstrukcije, rubnjaka, betonskih kanalica, postojećih rigola, kolnih prilaza i sl. uključuju i utovar u prijevozna sredstva te odvoz na deponiju udaljenosti do 30 km.</t>
  </si>
  <si>
    <t>Vađenje postojećih rubnjaka. Rad obuhvaća vađenje rubnjaka, utovar i odvoz na deponiju udaljenosti do 30 km.</t>
  </si>
  <si>
    <t>Izdizanje okana komunalnih ili drugih instalacija s ugradnjom novih poklopaca nosivosti 250 KN. Jedinična cijena obuhvaća vađenje poklopca i okvira poklopca, utovar i prijevoz na deponiju udaljenosti do 30 km, dobetoniranje stjenki okna na novu visinu, ugradnju novih poklopaca s novim okvirom, prethodno čišćenje postojećih okana te sav ostali rad, opremu i materijal potreban za potpuno dovršenje stavke. Obračun je po komadu izdignutog okna.</t>
  </si>
  <si>
    <t>Rad uključuje iskop sloja slabog materijala u posteljici s odvozom na odlagalište udaljenosti do 10 km, te njegovu zamjenu izradom zbijenog nasipnog sloja od mješovitog materijala iz iskopa  postojeće kolničke konstrukcije ili drobljenog kamena 0-63mm. Stavka uključuje nabavu, dobavu, prijevoz i ugradnju zamjenskog materijala. Predviđena debjina zamjene je cca. 25cm ili prema zahtjevu nadzornog inženjera. Izvođač radova dužan je osigurati sva potrebna ispitivanja radi uvida u kakvoću izvedene zamjene. Primjenu tog materijala odobrava nadzorni inženjer.</t>
  </si>
  <si>
    <t xml:space="preserve">Planiranje i poravnanje eventualnih neravnina na temeljnom tlu i nabava, dobava i polaganje geotekstila kvalitete i klasifikacije prema OTU 2-08.4.
Geotekstil  300g/m2 sljedećih karakteristika: vlačna čvrstoća (uzdužni smjer) min. 15kN/m; otpornost na proboj min. 2900N.
Rad obuhvaća polaganje geotekstila na pripremljeno temeljno tlo s preklapanjem i šivanjem. Preklapanje treba izvesti u smjeru nasipanja materijala. </t>
  </si>
  <si>
    <t>Ovaj rad obuhvaća nasipanje, razastiranje, prema potrebi vlaženje ili sušenje, te planiranje materijala u nasipu prema dimenzijama i nagibima danim u projektu, kao i zbijanje prema zahtjevima iz OTU 2-09.</t>
  </si>
  <si>
    <t>Iskop odvodnih jaraka i uređenje pokosa postojećih jaraka uz trasu ceste. Rad obuhvaća profiliranje jaraka, prijevoz materijala na deponiju udaljenu do 10 km, deponiranje i uređenje deponije. Rad se mjeri po m3 uređenog jarka.</t>
  </si>
  <si>
    <t>Rad obuhvaća iskop jaraka, te razastiranje iskopanog materijala odvodnih jaraka uz nožicu nasipa ili uz rub zasjeka u sraslom tlu kategorije C. Materijal iz iskopa razastire se u pojasu ceste ako je to moguće ili se odvozi u odlagalište udaljeno do 10 km i tamo razastire.</t>
  </si>
  <si>
    <t>Ručni otkop rovova u svrhu utvrđivanja točnog položaja postojećih instalacija. Ručni otkop rovova vrši se na mjestima gdje se situacijom izmještanja instalacija predviđa položaj postojećih instalacija. Stavka obuhvaća slijedeće radove:- ručni otkop rova do dubine 2.50m i širine 1.0m, razupiranje, po potrebi zatrpavanje rova pijeskom, a kasnije i zatrpavanje iskopanim materijalom, utvrđivanje položaja postojećih instalacija.</t>
  </si>
  <si>
    <t>Naručitelj u okviru ovog postupka javne nabave neće organizirati posjet gradilištu, već su zainteresirani gospodarski subjekti slobodni sami pregledati lokacije gradilišta u okviru ovog postupka javne nabave.
Lokacija gradilišta je u Gradu Slatina, na k.č.br 1506/80, 1506/30, 1505, 1506/84 k.o. Podravska Slatina.
Nakon dovršenja gradnje Izvoditelj će predati posve uređeno gradilište i okolinu građevine predstavniku Investitora uz prisutnost Glavnog projektanta.</t>
  </si>
  <si>
    <t>Iskop gornjeg, neplodnog sloja tla debljine 10 cm, na cijeloj površini travnjaka, utovar i odvoz na gradsku planirku udaljenosti do 10 km.</t>
  </si>
  <si>
    <t>VODOOTPORNA METALNA PLOČA</t>
  </si>
  <si>
    <t xml:space="preserve">VODOOTPORNI PANO </t>
  </si>
  <si>
    <t>Izrada, dobava i montaža metalne ploče na bravarskoj konstrukciji sa svim potrebnim informacijama vezanim za gradilište u skladu s hrvatskim zakonima I smjernicama EU.</t>
  </si>
  <si>
    <t>1.9.</t>
  </si>
  <si>
    <t>1.10.</t>
  </si>
  <si>
    <t>Obračun prema kompletno montiranoj ploči</t>
  </si>
  <si>
    <t>Izrada, dobava i montaža (nakon dovršetka radova) vodootpornog panoa kao trajne informacije u EU financiranju u skladu s preporukama o označavanju EU.</t>
  </si>
  <si>
    <t>2.6.2.</t>
  </si>
  <si>
    <t>2.10.1.</t>
  </si>
  <si>
    <t>2.11.2.</t>
  </si>
  <si>
    <t>2.13.</t>
  </si>
  <si>
    <t>2.13.1.</t>
  </si>
  <si>
    <t>Strojni iskop jarka s uređenjem dna i pokosa jarka prema projektu. Rad obuhvaća iskop jarka, utovar, prijevoz na deponiju, istovar, deponiranje i uređenje deponije koju osigurava Izvoditelj radova.
Strojni iskop jaraka u tlu s uređenjem dna i pokosa jarka prema projektu s
odbacivanjem materijala u stranu, utovarom iskopanog materijala u prijevozna sredstva, prijevozom do deponije na udaljenost do 10km, deponiranjem, te uređenjem deponije. Mjesto deponije dužan je osigurati Izvoditelj radova. Dio materijala koji je potreban za izradu zemljanog nasipa bankina potrebno je privremeno deponirati na gradilištu.</t>
  </si>
  <si>
    <t>Rad obuhvaća i izvedbu kinete u revizionim oknima. Ispuna kinete se radi betonom klase C 16/20 koji mora zadovoljavati uvjete prema OTU 3-04.4.1.</t>
  </si>
  <si>
    <t>SEPARATOR LAKIH TEKUĆINA S MIMOTOKOM
Dobava i ugradnja separatora lakih tekućina proizvedenog iz poliestera ojačanog staklenim vlaknima (GRP) s integriranim bypassom. 
Separator mora biti konstruiran i izrađen prema HRN EN 858 ili jednakovrijedno, nazivne veličine NS40 (protok kroz separator 40 l/s) dok je ukupni protok Qmax=400 l/s. Separator mora imati učinkovitosti izdvajanja lakih tekućina klase I - lakih tekućina u izlaznoj vodi do 5mg/l.</t>
  </si>
  <si>
    <t>Separator mora imati zapremninu izdvojenih lakih tekućina min. 400 litara, kapacitet taložnice min. 4.000 lit dok ukupni kapacitet ne smije biti veći od 9.500 litara. 
Uljev i izljev separatora moraju biti DN800. 
Dubina uljevne cijevi, mjereno od kote poklopca do kote dna cijevi uljeva  T=215cm (točnu dubinu cijevi na uljevu treba definirati prije naručivanja separatora). Separator se treba isporučivati s poklopcem prema HRN EN 124 ili jednakovrijedno, klase nosivosti A15, svijetlog otvora promjera 600mm, s natpisom "SEPARATOR".</t>
  </si>
  <si>
    <t xml:space="preserve">Separator mora imati koalescentni element koji se može za potrebe čišćenja i održavanja izvaditi i višekratno koristiti. Separator mora imati sigurnosni plovak tariran na spec. težinu lakih tekućina kao osiguranje od nekontroliranog odljeva istih iz separatora. Uljevni i izljevni elementi separatora trebaju biti izrađeni iz PEHD-a. Pristup u separator treba biti u skladu s HRN EN 476 ili jednakovrijedno. </t>
  </si>
  <si>
    <t>SEPARATOR LAKIH TEKUĆINA S MIMOTOKOM
Dobava i ugradnja separatora lakih tekućina s bypassom. Separator mora biti konstruiran, izrađen i testiran prema HRN EN 858 ili jednakovrijedno, nazivne veličine NS20 (protok kroz separator 20 l/s) dok je ukupni protok Qmax=200 l/s. Separator mora imati učinkovitosti izdvajanja lakih tekućina klase I - lakih tekućina u izlaznoj vodi do 5mg/l.</t>
  </si>
  <si>
    <t>Separator mora imati zapremninu izdvojenih lakih tekućina min. 200 litara, kapacitet taložnice min. 2000 lit dok ukupni kapacitet ne smije biti veći od 4.750 litara. 
Uljev i izljev separatora trebaju biti DN 400 utični spoj s kliznom brtvom (prema HRN EN 1401 - UKC cijevi ili jednakovrijedno).
Dubina uljevne cijevi, mjereno od kote poklopca do kote dna cijevi uljeva  T=1,4m i T=1,5m (točnu dubinu cijevi na uljevu treba definirati prije naručivanja separatora). Separator se treba isporučivati s poklopcem prema HRN EN 124 ili jednakovrijedno klase nosivosti D400, svijetlog otvora promjera 600mm, s natipsom "SEPARATOR".</t>
  </si>
  <si>
    <t xml:space="preserve">Separator mora biti izrađen iz armiranog betona (beton prema HRN EN 206-1 ili jednakovrijedno) razreda čvrstoće C35/45, razreda izloženosti: XA2, XC4, XD2, XF3, XS2.
Separator treba biti siguran od djelovanja sila uzgona do visine podzemne vode do uljeva u separator. Separator mora imati koalescentni element koji se može za potrebe čišćenja i održavanja jednostavno izvaditi i višekratno koristiti. Separator mora imati sigurnosni plovak tariran na spec. težinu lakih tekućina kao osiguranje od nekontroliranog odljeva istih iz separatora.  Uljevni i izljevni elementi separatora trebaju biti izrađeni iz PEHD-a. Pristup u separator treba biti u skladu s HRN EN 476 ili jednakovrijedno. </t>
  </si>
  <si>
    <t>Izrada nosivog sloja AC 32 base 50/70 AG6 M2, debljine 7,0cm. U cijeni su sadržani svi troškovi nabave materijala, proizvodnje i ugradnje asfaltne mješavine, prijevoz, oprema i sve ostalo potrebno za potpuno izvođenje radova. Obračun je po m2 gornje površine stvarno položenog i ugrađenog nosivog sloja. Izvedba i kontrola kakvoće prema (HRN EN 13108‐1) ili jednakovrijedno i tehničkim svojstvima i zahtjevima za građevne proizvode za proizvodnju asfaltnih mješavina i za asfaltne slojeve kolnika.</t>
  </si>
  <si>
    <t>Izrada habajućeg sloja (srednje prometno opterećenje) AC 11 surf 50/70 AG4 M4. U cijeni su sadržani svi troškovi nabave materijala, proizvodnje i ugradnje asfaltne mješavine, prijevoz, oprema i sve ostalo što je potrebno za potpuno izvođenje radova. Obračun je po m2 gornje površine stvarno položenog i ugrađenog habajućeg sloja od asfaltbetona sukladno projektu. Izvedba i kontrola kakvoće prema (HRN EN 13108‐1) ili jednakovrijedno i tehničkim svojstvima i zahtjevima za građevne proizvode za proizvodnju asfaltnih mješavina i za asfaltne slojeve kolnika.</t>
  </si>
  <si>
    <t>Izrada betonske galanterije u vidu taktilnih polja upozorenja užljebljene ili čepaste strukture. Ploče se polažu u sloj cementnog morta prije asfaltniranja staza u svemu prema grafičkim prilozima projekta. Galanterija mora zadovoljiti zahtjeve prema normi HRN EN 1338:2008  ili jednakovrijedno.</t>
  </si>
  <si>
    <t>Ovaj rad obuhvaća nabavu i postavljanje svih vrsta prometnih znakova u svemu prema projektu prometne opreme ceste. 
Prometni znakovi svojom vrstom, značenjem, oblikom, bojom, veličinom i načinom postavljanja trebaju biti u skladu s Pravilnikom o prometnim znakovima, signalizaciji i opremi na cestama (N.N. 92/19), te hrvatskim normama HRN EN 12899-1 ili jednakovrijedno.</t>
  </si>
  <si>
    <t>Prometni znakovi pričvršćuju se na stupove koji su izrađeni od Fe cijevi i zaštićeni protiv korozije postupkom vrućeg cinčanja.
Pri postavljanju prometni znak treba zakrenuti za 3-5° u odnosu na os prometnice da se izbjegne intenzivna refleksija i smanji kontrast oznaka, znaka i pozadine koja je osvijetljena. Klasa retrorefleksije sukladno Pravilniku o prometnim znakovima, opremi i signalizaciji na cestama NN 92/19. Na isti se stup ne smije postaviti više od dva prometna znaka. Na istom stupu ukoliko je više prometnih znakova klasa retrorefleksije mora biti ona veća (II ili III). Stupovi znakova postavljaju se u betonske temelje minimalne kakvoće betona C 20/25, oblika zarubljene piramide čije su stranice donjeg kvadrata 30 cm i gornjeg 20 cm.</t>
  </si>
  <si>
    <t>Prometni znakovi izričitih naredbi su kružnog oblika (iznimno osmerokut ili istostraničan trokut) i postavljaju se na stupove kružna presjeka. Dimenzije znakova određene su Pravilnikom o prometnim znakovima, signalizaciji i opremi na cestama (N.N. 92/19).
Rad obuhvaća nabavu, prijevoz i postavljanje prometnoga znaka sa stupom i temeljem. Obračunava se prema broju postavljenih znakova određenih dimenzija, uključujući stupove, sva oprema i pribor za pričvrščivanje prometnih znakova i temelje s nosivom konstrukcijom.</t>
  </si>
  <si>
    <t>Privremena regulacija prometa. Radovi ne mogu započeti bez privremene regulacije prometa za vrijeme izvođenja radova. Izvođač je dužan osigurati Projekte privremene regulacije prometa, te ukalkulirati u ponudu prometne znakove privremene regulacije prometa u potrebnom broju, obliku i s tehničkim obilježjima u skladu s napredovanjem radova i zahtjevima zakonom nadležnih institucija, te ishođenje svih potrebnih suglasnosti. Nakon završetka svih radova znakovi privremene regulacije prometa moraju se ukloniti i ostaju u vlasništvu Izvođača radova.  Radovi se posebno ne obračunavaju i ne naplaćuju već ih treba uključiti u cijenu horizontalne i vertikalne prometne signalizacije predviđene ovim troškovnikom. Prema OTU 0-24.</t>
  </si>
  <si>
    <t>Ovaj rad obuhvaća izradu oznaka na kolniku (sav rad djelatnika i strojeva i sav materijal) za reguliranje prometa koje su definirane u Pravilniku o prometnim znakovima, signalizaciji i opremi na cestama (N.N. 92/19), HR normama (HRN 1436) ili jednakovrijedno i ovim O.T.U.
Oznake na kolniku dijele se na:
• uzdužne oznake na kolniku,
• poprečne oznake na kolniku,
• ostale oznake na kolniku.
Boje i dimenzije oznaka određene su Pravilnikom i pripadajućim normama. U cijenu je potrebno uključiti i tzv "markiranje".</t>
  </si>
  <si>
    <t>Širina crta sukladno HRN 1436 ili jednakovrijedno, h=15 cm</t>
  </si>
  <si>
    <t>Nabava, prijevoz i ugradnja ploče za označavanje zavoja na cesti (K10)
veličine 50x150cm. Ploče se ugrađuju prema projektu prometne opreme
i signalizacije, a u skladu s važećim Pravilnikom o prometnim znakovima,
opremi i signalizaciji na cestama NN 92/19 i HRN EN 12899-1 ili jednakovrijedno. U cijenu je uključen sav rad, oprema i materijal
potreban za potpuno dovršenje stavke. Obračun je po komadu ugrađene
ploče.</t>
  </si>
  <si>
    <t>Ponuđeno</t>
  </si>
  <si>
    <t>Proizvođač model/tip proizvoda</t>
  </si>
  <si>
    <t>Referenca na stranicu iz kataloga/ponude</t>
  </si>
  <si>
    <t>Isporuka dobava i polaganje PVC štitnika (100×10×2; GAL štitnik, u crvenoj boji) iznad trase kabela. Stavka obuhvaća nabavu, prijevoz i polaganje plastičnog štitnika u kabelski rov na odgovarajućoj udaljenosti od kabela (cca 0,1 m). Obračun po m1.</t>
  </si>
  <si>
    <t xml:space="preserve">Nabava, prijevoz i montaža LED svjetiljke. Kućište i nosač izrađeni od tlačno lijevanog aluminija, optički sustav od optičkih leća, jedinstveno kučište za LED module 6000-22000 lm, optika zaštićena ravnim staklom, RULO=0,0%, optika i snaga sistema prema projektu (39-174W (LED izvor+driver), efikasnost svjetiljke min. 146lm/W), temperatura boje svjetlosti≤ 3000K, Ra&gt;70, IP66, IK09, životni vijek L89B10≥100000 sati, klasa el. zaštite kl. I, za ugradnju na stup/konzolu 32-76mm, regulacija kuta svijetiljke od 0° do +10°, regulacija DALI protokola, sa prenaponskom zaštitom od min. 3KV i dodatnom prenaponskom zaštitom od 10kV, s pasivnim hlađenjem, radna temp. od -20°C do +35°C, predspoj s automatskom regul. snage u 5 točaka. Površina svjetiljke (SCx) max. 0,057 m2. Svjetiljke moraju imati  CE oznaku ili jednakovrijedno i RoHS oznaku ili jednakovrijedno, te moraju biti sukladne europskim direktivama 2014/30/EU, 2014/35/EU i 2011/65/EU.  Obračun po kompletu. </t>
  </si>
  <si>
    <t>Izrada elektrotehničkog projekta izvedenog stanja (u tri primjerka u papiru + CD)</t>
  </si>
  <si>
    <t>Rad se mjeri i obračunava po metru dužnom (m') ugrađene cijevi. Cijevi moraju zadovoljavati normu HRN EN13476 ili jednakovrijedno: (kao dokaz priložiti Potvrdu o sukladnosti izdanu od strane akreditiranog tijela u Republici Hrvatskoj).
Po ugradnji cijevi treba izvršiti odgovarajuću provjeru vodonepropusnosti na nezasutom, ali osiguranom dijelu ispitivane kanalizacije.
U jediničnu cijenu uključena je nabava, prijevoz i ugradnja te sav rad i materijal, dodatni materijal i pribor potreban za potpunu propisanu ugradnju i spajanje kanalizacijskih cijevi.
Stavkom su obračunati fazonski komadi, brtvila, obrada spojeva i sve ostalo što je potrebno za potpuno dovršenje rada na ugradnji kanalizacije, uključivo i kontrolu vodonepropusnosti, te videodetekciju izvedenog stanja oborinske kanalizacije sukladno posebnim uvjetima građenja.
Radovi se mjere i obračunavaju po m dužnom ugrađenje i preuzete cijevi.
Cijevi su profilirane vanjske i glatke unutrašnje stjenke. Cijevi moraju biti minimalne obodne krutosti SN8 (8kN/m²) te načina spajanja pomoću zasebne spojnice i gumene brtve. 
PEHD kolektor izrađen prema normi HRN EN 13476-1, nosivost ispitana prema normi ISO 9969 ili jednakovrijedno. PVC slivničke veze moraju biti izrađeni sukladno normi HRN EN 13476-3, nosivosti SN8 sukladno normi ISO 9969 ili jednakovrijedno.</t>
  </si>
  <si>
    <t>Podrazumijeva iskop materijala uz svu potrebnu zaštitu stabilnosti rova (razupiranje, odvodnja, zbijanje), odlaganje iskopanog materijala, razastiranje, utovar i odvoz viška materijala na odlagalište udaljenosti do 10 km, te čišćenje terena u zoni rova.</t>
  </si>
  <si>
    <t>Rad obuhvaća prijevoz viška zemljanog materijala iz iskopa, od mjesta iskopa do mjesta deponiranja na udaljenost do 10km. Stavkom je obuhvaćen prijevoz materijala na deponiju i samo deponiranje, plaćanje taksi i ostalih davanja za korištenje deponije, uključujući obvezu izvođača da osigura deponiju. Izvođač je dužan u potpunosti osigurati prijevoz na samom gradilištu i na javnim prometnim površinama.</t>
  </si>
  <si>
    <t>Po kubičnom metru iskopanog sraslog zemljanog materijala</t>
  </si>
  <si>
    <t>PRIJEVOZ I DEPONIRANJE VIŠKA HUMUSNOG MATERIJALA</t>
  </si>
  <si>
    <t>Rad obuhvaća prijevoz viška humusnog materijala iz iskopa, od mjesta iskopa do mjesta deponiranja na udaljenost do 10km. Stavkom je obuhvaćen prijevoz materijala na deponiju i samo deponiranje, plaćanje taksi i ostalih davanja za korištenje deponije, uključujući obvezu izvođača da osigura deponiju. Izvođač je dužan u potpunosti osigurati prijevoz na samom gradilištu i na javnim prometnim površinama.</t>
  </si>
  <si>
    <t>Po kubičnom metru iskopanog sraslog humusnog materijala</t>
  </si>
  <si>
    <t>Prijevoz viška humusnog materijala na odlagalište koje osigurava Izvoditelj</t>
  </si>
  <si>
    <t>ISKOP U MATERIJALU "C" KATEGORIJE</t>
  </si>
  <si>
    <t>2.2.2.</t>
  </si>
  <si>
    <t>PRIJEVOZ I DEPONIRANJE VIŠKA ZEMLJANOG MATERIJALA "C" KATEGORIJE</t>
  </si>
  <si>
    <t>Izrada nosivog sloja (Ms≥60 MN/m2) od drobljenog kamenog materijala, (ispod separatora ) najvećeg zrna 63mm, debljine 20cm ispod separatora. U cijenu je uključena dobava materijala, utovar, prijevoz, i ugradnja (strojno razastiranje, planiranje i zbijanje do traženog modula stišljivosti ili stupnja zbijenosti) na uređenu i preuzetu podlogu. Obračun je po m3 ugrađenog materijala u zbijenom stanju.Nabava, transport i izrada podloge od drobljenog kamenog materijala debljine 20 cm na zemljanoj posteljici.</t>
  </si>
  <si>
    <t>Troškovi kontrolnih ispitivanja materijala, uzimanja uzoraka, laboratorijska obrada sa izdavanjem atesta, te ispitivanje svih ugrađenih slojeva nasipa i kolničke konstrukcije. 
Ispitivanje se vrši u slijedećem obimu:</t>
  </si>
  <si>
    <t>Izrada nosivog sloja (Ms≥60 MN/m2) od drobljenog kamenog materijala, (ispod separatora) najvećeg zrna 63mm, debljine 20cm ispod separatora. U cijenu je uključena dobava materijala, utovar, prijevoz, i ugradnja (strojno razastiranje, planiranje i zbijanje do traženog modula stišljivosti ili stupnja zbijenosti) na uređenu i preuzetu podlogu. Obračun je po m3 ugrađenog materijala u zbijenom stanju.Nabava, transport i izrada podloge od drobljenog kamenog materijala debljine 20 cm na zemljanoj posteljici.</t>
  </si>
  <si>
    <t>2-10.3.</t>
  </si>
  <si>
    <t>Tehničke specifikacije - GRAĐEVINSKI PROJEKT</t>
  </si>
  <si>
    <t>TEHNIČKE SPECIFIKACIJE - ELEKTROTEHNIČKI PROJEKT</t>
  </si>
  <si>
    <t xml:space="preserve">Strojni površinski iskop humusa s prebacivanjem na privremeno odlagalište materijala koji se koristi za humuziranje te utovar viška humusnog materijala u prijevozno sredstvo. Debljina humusnog sloja iznosi 30cm prema projektu. Rad se mjeri u kubičnim metrima stvarno iskopanog humusa, mjereno u sraslom stanju, a jedinična cijena uključuje iskop humusa, prebacivanje na privremeno odlagalište ili utovar viška humusnog materijala u prijevozna sredstva. Izvedba, kontrola kakvoće i obračun prema OTU 2‐01.
</t>
  </si>
  <si>
    <t>Stavka obuhvaća široke iskope predviđene projektom, koje treba izvesti prema, projektiranim kotama i nagibima. 
Prilikom iskopa potrebno je voditi računa o postojećoj komunalnoj infrastrukturi kako ne bi došlo do njenog oštećenja. Po potrebi se dio iskopa obavlja ručno, pri čemu Izvođač nema pravo na razliku u cijeni iskopa.
Stavka uključuje prebacivanje dijela zemljanog materijala na privremeno odlagalište te utovar iskopanog materijala u prijevozna sredstva koji je višak.
Dio materijala "C" kategorije predviđeno je za izradu nasipa zemlje.</t>
  </si>
  <si>
    <t>Strojni površinski iskop humusa s prebacivanjem na privremeno odlagalište materijala koji se koristi za humuziranje te utovar viška humusnog materijala u prijevozno sredstvo. Debljina humusnog sloja iznosi 30cm prema projektu. Rad se mjeri u kubičnim metrima stvarno iskopanog humusa, mjereno u sraslom stanju, a jedinična cijena uključuje iskop humusa, prebacivanje na privremeno odlagalište ili utovar viška humusnog materijala u prijevozna sredstva. Izvedba, kontrola kakvoće i obračun prema OTU 2‐01.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</si>
</sst>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 #,##0.00\ &quot;kn&quot;_-;\-* #,##0.00\ &quot;kn&quot;_-;_-* &quot;-&quot;??\ &quot;kn&quot;_-;_-@_-"/>
    <numFmt numFmtId="164" formatCode="_-* #,##0.00\ _k_n_-;\-* #,##0.00\ _k_n_-;_-* &quot;-&quot;??\ _k_n_-;_-@_-"/>
    <numFmt numFmtId="165" formatCode="_(* #,##0.00_);_(* \(#,##0.00\);_(* &quot;-&quot;??_);_(@_)"/>
    <numFmt numFmtId="166" formatCode="#,##0.00;#,##0.00;&quot;&quot;"/>
    <numFmt numFmtId="167" formatCode="0.0"/>
    <numFmt numFmtId="168" formatCode="#,##0.00\ [$€-1]"/>
    <numFmt numFmtId="169" formatCode="#,##0.00;[Red]#,##0.00"/>
    <numFmt numFmtId="170" formatCode="#,##0.0"/>
    <numFmt numFmtId="171" formatCode="#,##0.00\ &quot;kn&quot;"/>
    <numFmt numFmtId="172" formatCode="#,##0;[Red]#,##0"/>
    <numFmt numFmtId="173" formatCode="00."/>
    <numFmt numFmtId="174" formatCode="#,##0.00&quot; kn&quot;"/>
    <numFmt numFmtId="175" formatCode="#,##0.00_ ;\-#,##0.00\ "/>
    <numFmt numFmtId="176" formatCode="#,##0.00\ _k_n"/>
    <numFmt numFmtId="177" formatCode="#,##0.0\ &quot;kn&quot;"/>
    <numFmt numFmtId="178" formatCode="0.0%"/>
  </numFmts>
  <fonts count="75">
    <font>
      <sz val="12"/>
      <name val="Helvetica-Narrow"/>
      <family val="2"/>
    </font>
    <font>
      <sz val="11"/>
      <color theme="1"/>
      <name val="Calibri"/>
      <family val="2"/>
      <charset val="238"/>
      <scheme val="minor"/>
    </font>
    <font>
      <sz val="12"/>
      <name val="HRHelvetica"/>
    </font>
    <font>
      <sz val="8"/>
      <name val="Arial"/>
      <family val="2"/>
    </font>
    <font>
      <b/>
      <sz val="8"/>
      <name val="Arial"/>
      <family val="2"/>
    </font>
    <font>
      <sz val="10"/>
      <name val="Tahoma"/>
      <family val="2"/>
    </font>
    <font>
      <b/>
      <sz val="8"/>
      <name val="Arial CE"/>
      <family val="2"/>
      <charset val="238"/>
    </font>
    <font>
      <sz val="8"/>
      <name val="Arial CE"/>
      <family val="2"/>
      <charset val="238"/>
    </font>
    <font>
      <sz val="10"/>
      <name val="HRHelvetica"/>
    </font>
    <font>
      <b/>
      <sz val="10"/>
      <name val="Tahoma"/>
      <family val="2"/>
    </font>
    <font>
      <b/>
      <sz val="10"/>
      <name val="Swis721 LtCn BT"/>
      <family val="2"/>
    </font>
    <font>
      <b/>
      <sz val="10"/>
      <name val="Swis721 Cn BT"/>
      <family val="2"/>
    </font>
    <font>
      <b/>
      <u/>
      <sz val="10"/>
      <name val="Tahoma"/>
      <family val="2"/>
    </font>
    <font>
      <b/>
      <sz val="12"/>
      <name val="Tahoma"/>
      <family val="2"/>
    </font>
    <font>
      <b/>
      <u/>
      <sz val="12"/>
      <name val="Tahoma"/>
      <family val="2"/>
    </font>
    <font>
      <sz val="12"/>
      <name val="HRHelvetica"/>
    </font>
    <font>
      <b/>
      <sz val="10"/>
      <name val="HRHelvetica"/>
      <charset val="238"/>
    </font>
    <font>
      <sz val="8"/>
      <name val="HRHelvetica"/>
    </font>
    <font>
      <b/>
      <sz val="10"/>
      <name val="Tahoma"/>
      <family val="2"/>
      <charset val="238"/>
    </font>
    <font>
      <sz val="8"/>
      <name val="Arial CE"/>
      <charset val="238"/>
    </font>
    <font>
      <sz val="8"/>
      <color indexed="10"/>
      <name val="Arial CE"/>
      <charset val="238"/>
    </font>
    <font>
      <sz val="8"/>
      <name val="Arial"/>
      <family val="2"/>
      <charset val="238"/>
    </font>
    <font>
      <b/>
      <sz val="8"/>
      <name val="Helvetica Narrow"/>
      <charset val="238"/>
    </font>
    <font>
      <b/>
      <sz val="8"/>
      <name val="Arial"/>
      <family val="2"/>
      <charset val="238"/>
    </font>
    <font>
      <sz val="8"/>
      <color indexed="10"/>
      <name val="Arial"/>
      <family val="2"/>
      <charset val="238"/>
    </font>
    <font>
      <sz val="10"/>
      <name val="Arial CE"/>
      <charset val="238"/>
    </font>
    <font>
      <b/>
      <sz val="8"/>
      <name val="Helvetica Narrow"/>
      <family val="2"/>
      <charset val="238"/>
    </font>
    <font>
      <b/>
      <sz val="10"/>
      <name val="Arial"/>
      <family val="2"/>
      <charset val="238"/>
    </font>
    <font>
      <sz val="10"/>
      <name val="Tahoma"/>
      <family val="2"/>
      <charset val="238"/>
    </font>
    <font>
      <b/>
      <sz val="9"/>
      <name val="Arial"/>
      <family val="2"/>
      <charset val="238"/>
    </font>
    <font>
      <sz val="9"/>
      <name val="Arial"/>
      <family val="2"/>
      <charset val="238"/>
    </font>
    <font>
      <sz val="9"/>
      <color indexed="10"/>
      <name val="Arial"/>
      <family val="2"/>
      <charset val="238"/>
    </font>
    <font>
      <vertAlign val="superscript"/>
      <sz val="9"/>
      <name val="Arial"/>
      <family val="2"/>
      <charset val="238"/>
    </font>
    <font>
      <b/>
      <sz val="9"/>
      <color indexed="10"/>
      <name val="Arial"/>
      <family val="2"/>
      <charset val="238"/>
    </font>
    <font>
      <sz val="9"/>
      <name val="Arial CE"/>
      <charset val="238"/>
    </font>
    <font>
      <b/>
      <sz val="9"/>
      <name val="Arial CE"/>
      <charset val="238"/>
    </font>
    <font>
      <b/>
      <vertAlign val="superscript"/>
      <sz val="9"/>
      <name val="Arial"/>
      <family val="2"/>
      <charset val="238"/>
    </font>
    <font>
      <sz val="9"/>
      <name val="Arial"/>
      <family val="2"/>
    </font>
    <font>
      <sz val="9"/>
      <name val="Arial CE"/>
      <family val="2"/>
      <charset val="238"/>
    </font>
    <font>
      <sz val="9"/>
      <name val="Calibri"/>
      <family val="2"/>
      <charset val="238"/>
    </font>
    <font>
      <b/>
      <sz val="9"/>
      <name val="Arial"/>
      <family val="2"/>
    </font>
    <font>
      <sz val="9"/>
      <name val="HRHelvetica"/>
      <charset val="238"/>
    </font>
    <font>
      <sz val="10"/>
      <name val="Arial"/>
      <family val="2"/>
    </font>
    <font>
      <u/>
      <sz val="9"/>
      <name val="Arial"/>
      <family val="2"/>
      <charset val="238"/>
    </font>
    <font>
      <b/>
      <sz val="9"/>
      <color rgb="FF303030"/>
      <name val="Arial"/>
      <family val="2"/>
      <charset val="238"/>
    </font>
    <font>
      <b/>
      <sz val="9"/>
      <name val="Arial CE"/>
      <family val="2"/>
      <charset val="238"/>
    </font>
    <font>
      <b/>
      <sz val="9"/>
      <color indexed="47"/>
      <name val="Arial"/>
      <family val="2"/>
      <charset val="238"/>
    </font>
    <font>
      <b/>
      <sz val="9"/>
      <color indexed="9"/>
      <name val="Arial"/>
      <family val="2"/>
      <charset val="238"/>
    </font>
    <font>
      <sz val="9"/>
      <color indexed="9"/>
      <name val="Arial"/>
      <family val="2"/>
      <charset val="238"/>
    </font>
    <font>
      <b/>
      <sz val="9"/>
      <color rgb="FFFF0000"/>
      <name val="Arial"/>
      <family val="2"/>
      <charset val="238"/>
    </font>
    <font>
      <b/>
      <sz val="9"/>
      <color theme="0"/>
      <name val="Arial"/>
      <family val="2"/>
      <charset val="238"/>
    </font>
    <font>
      <sz val="10"/>
      <name val="Arial"/>
      <family val="2"/>
      <charset val="238"/>
    </font>
    <font>
      <sz val="11"/>
      <color indexed="8"/>
      <name val="Calibri"/>
      <family val="2"/>
      <charset val="238"/>
    </font>
    <font>
      <b/>
      <sz val="14"/>
      <color indexed="10"/>
      <name val="Swis721 Cn BT"/>
      <family val="2"/>
    </font>
    <font>
      <b/>
      <sz val="12"/>
      <name val="Arial"/>
      <family val="2"/>
      <charset val="238"/>
    </font>
    <font>
      <sz val="10"/>
      <color indexed="8"/>
      <name val="Arial"/>
      <family val="2"/>
    </font>
    <font>
      <b/>
      <sz val="10"/>
      <name val="Arial"/>
      <family val="2"/>
    </font>
    <font>
      <sz val="10"/>
      <name val="Arial"/>
      <family val="2"/>
      <charset val="1"/>
    </font>
    <font>
      <sz val="10"/>
      <color indexed="8"/>
      <name val="Arial"/>
      <family val="2"/>
      <charset val="1"/>
    </font>
    <font>
      <b/>
      <sz val="10"/>
      <color indexed="8"/>
      <name val="Arial"/>
      <family val="2"/>
      <charset val="238"/>
    </font>
    <font>
      <b/>
      <u/>
      <sz val="12"/>
      <name val="Arial"/>
      <family val="2"/>
      <charset val="238"/>
    </font>
    <font>
      <b/>
      <sz val="12"/>
      <name val="Swis721 Cn BT"/>
      <family val="2"/>
    </font>
    <font>
      <b/>
      <sz val="12"/>
      <color indexed="10"/>
      <name val="Swis721 Cn BT"/>
      <family val="2"/>
    </font>
    <font>
      <b/>
      <sz val="12"/>
      <name val="Arial Narrow"/>
      <family val="2"/>
      <charset val="238"/>
    </font>
    <font>
      <sz val="12"/>
      <name val="Tahoma"/>
      <family val="2"/>
    </font>
    <font>
      <sz val="10"/>
      <color indexed="23"/>
      <name val="Arial"/>
      <family val="2"/>
      <charset val="238"/>
    </font>
    <font>
      <sz val="11"/>
      <color rgb="FF000000"/>
      <name val="Arial1"/>
      <charset val="238"/>
    </font>
    <font>
      <b/>
      <i/>
      <sz val="16"/>
      <color rgb="FF000000"/>
      <name val="Arial1"/>
      <charset val="238"/>
    </font>
    <font>
      <b/>
      <i/>
      <u/>
      <sz val="11"/>
      <color rgb="FF000000"/>
      <name val="Arial1"/>
      <charset val="238"/>
    </font>
    <font>
      <sz val="10"/>
      <name val="Times New Roman CE"/>
      <charset val="238"/>
    </font>
    <font>
      <sz val="10"/>
      <color indexed="64"/>
      <name val="Arial"/>
      <family val="2"/>
    </font>
    <font>
      <sz val="11"/>
      <name val="Arial"/>
      <family val="1"/>
    </font>
    <font>
      <sz val="10"/>
      <color theme="1"/>
      <name val="Arial"/>
      <family val="2"/>
      <charset val="238"/>
    </font>
    <font>
      <sz val="10"/>
      <name val="MS Sans Serif"/>
      <family val="2"/>
      <charset val="238"/>
    </font>
    <font>
      <sz val="9"/>
      <color indexed="40"/>
      <name val="Arial"/>
      <family val="2"/>
      <charset val="238"/>
    </font>
  </fonts>
  <fills count="10">
    <fill>
      <patternFill patternType="none"/>
    </fill>
    <fill>
      <patternFill patternType="gray125"/>
    </fill>
    <fill>
      <patternFill patternType="solid">
        <fgColor indexed="9"/>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indexed="31"/>
        <bgColor indexed="27"/>
      </patternFill>
    </fill>
    <fill>
      <patternFill patternType="solid">
        <fgColor indexed="22"/>
        <bgColor indexed="44"/>
      </patternFill>
    </fill>
    <fill>
      <patternFill patternType="solid">
        <fgColor theme="4" tint="0.79998168889431442"/>
        <bgColor indexed="64"/>
      </patternFill>
    </fill>
    <fill>
      <patternFill patternType="solid">
        <fgColor theme="0" tint="-0.14999847407452621"/>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right/>
      <top style="medium">
        <color indexed="64"/>
      </top>
      <bottom/>
      <diagonal/>
    </border>
    <border>
      <left/>
      <right/>
      <top style="thin">
        <color indexed="64"/>
      </top>
      <bottom/>
      <diagonal/>
    </border>
    <border>
      <left/>
      <right/>
      <top style="medium">
        <color indexed="64"/>
      </top>
      <bottom style="medium">
        <color indexed="64"/>
      </bottom>
      <diagonal/>
    </border>
    <border>
      <left/>
      <right/>
      <top style="thick">
        <color indexed="64"/>
      </top>
      <bottom/>
      <diagonal/>
    </border>
    <border>
      <left/>
      <right/>
      <top style="thin">
        <color indexed="64"/>
      </top>
      <bottom style="thick">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thin">
        <color indexed="64"/>
      </bottom>
      <diagonal/>
    </border>
    <border>
      <left style="hair">
        <color indexed="8"/>
      </left>
      <right style="hair">
        <color indexed="8"/>
      </right>
      <top style="hair">
        <color indexed="8"/>
      </top>
      <bottom style="hair">
        <color indexed="8"/>
      </bottom>
      <diagonal/>
    </border>
    <border>
      <left style="thin">
        <color indexed="8"/>
      </left>
      <right/>
      <top/>
      <bottom/>
      <diagonal/>
    </border>
    <border>
      <left style="thin">
        <color indexed="8"/>
      </left>
      <right style="thin">
        <color indexed="8"/>
      </right>
      <top style="thin">
        <color indexed="8"/>
      </top>
      <bottom style="thin">
        <color indexed="8"/>
      </bottom>
      <diagonal/>
    </border>
    <border>
      <left/>
      <right/>
      <top style="thin">
        <color indexed="8"/>
      </top>
      <bottom style="medium">
        <color indexed="8"/>
      </bottom>
      <diagonal/>
    </border>
    <border>
      <left style="medium">
        <color indexed="8"/>
      </left>
      <right style="medium">
        <color indexed="8"/>
      </right>
      <top style="medium">
        <color indexed="8"/>
      </top>
      <bottom style="medium">
        <color indexed="8"/>
      </bottom>
      <diagonal/>
    </border>
    <border>
      <left style="thin">
        <color indexed="64"/>
      </left>
      <right style="medium">
        <color indexed="64"/>
      </right>
      <top style="medium">
        <color indexed="64"/>
      </top>
      <bottom style="medium">
        <color indexed="64"/>
      </bottom>
      <diagonal/>
    </border>
  </borders>
  <cellStyleXfs count="36">
    <xf numFmtId="0" fontId="0" fillId="0" borderId="0"/>
    <xf numFmtId="165" fontId="2" fillId="0" borderId="0" applyFont="0" applyFill="0" applyBorder="0" applyAlignment="0" applyProtection="0"/>
    <xf numFmtId="0" fontId="25" fillId="0" borderId="0"/>
    <xf numFmtId="0" fontId="2" fillId="0" borderId="0"/>
    <xf numFmtId="0" fontId="52" fillId="0" borderId="0"/>
    <xf numFmtId="0" fontId="51" fillId="0" borderId="0"/>
    <xf numFmtId="0" fontId="2" fillId="0" borderId="0"/>
    <xf numFmtId="0" fontId="66" fillId="0" borderId="0"/>
    <xf numFmtId="0" fontId="66" fillId="0" borderId="0"/>
    <xf numFmtId="0" fontId="67" fillId="0" borderId="0">
      <alignment horizontal="center"/>
    </xf>
    <xf numFmtId="0" fontId="67" fillId="0" borderId="0">
      <alignment horizontal="center" textRotation="90"/>
    </xf>
    <xf numFmtId="0" fontId="68" fillId="0" borderId="0"/>
    <xf numFmtId="0" fontId="68" fillId="0" borderId="0"/>
    <xf numFmtId="0" fontId="51" fillId="0" borderId="0"/>
    <xf numFmtId="2" fontId="69" fillId="0" borderId="0">
      <alignment horizontal="left" vertical="center" wrapText="1"/>
      <protection locked="0"/>
    </xf>
    <xf numFmtId="0" fontId="51" fillId="0" borderId="0"/>
    <xf numFmtId="0" fontId="70" fillId="0" borderId="0"/>
    <xf numFmtId="0" fontId="51" fillId="0" borderId="0"/>
    <xf numFmtId="0" fontId="71" fillId="0" borderId="0"/>
    <xf numFmtId="0" fontId="52" fillId="0" borderId="0"/>
    <xf numFmtId="0" fontId="72" fillId="0" borderId="0"/>
    <xf numFmtId="0" fontId="72" fillId="0" borderId="0"/>
    <xf numFmtId="0" fontId="73" fillId="0" borderId="0"/>
    <xf numFmtId="0" fontId="51" fillId="0" borderId="0" applyProtection="0"/>
    <xf numFmtId="0" fontId="1" fillId="0" borderId="0"/>
    <xf numFmtId="0" fontId="1" fillId="0" borderId="0"/>
    <xf numFmtId="0" fontId="1" fillId="0" borderId="0"/>
    <xf numFmtId="0" fontId="1" fillId="0" borderId="0"/>
    <xf numFmtId="0" fontId="1" fillId="0" borderId="0"/>
    <xf numFmtId="0" fontId="51" fillId="0" borderId="0"/>
    <xf numFmtId="0" fontId="51" fillId="0" borderId="0"/>
    <xf numFmtId="0" fontId="51" fillId="0" borderId="0"/>
    <xf numFmtId="0" fontId="51" fillId="0" borderId="0"/>
    <xf numFmtId="0" fontId="52" fillId="0" borderId="0"/>
    <xf numFmtId="0" fontId="51" fillId="0" borderId="0"/>
    <xf numFmtId="44" fontId="66" fillId="0" borderId="0" applyFont="0" applyFill="0" applyBorder="0" applyAlignment="0" applyProtection="0"/>
  </cellStyleXfs>
  <cellXfs count="822">
    <xf numFmtId="0" fontId="0" fillId="0" borderId="0" xfId="0"/>
    <xf numFmtId="0" fontId="3" fillId="0" borderId="0" xfId="0" applyFont="1"/>
    <xf numFmtId="0" fontId="3" fillId="0" borderId="0" xfId="0" applyFont="1" applyBorder="1"/>
    <xf numFmtId="0" fontId="6" fillId="0" borderId="0" xfId="0" applyFont="1"/>
    <xf numFmtId="0" fontId="8" fillId="0" borderId="0" xfId="0" applyFont="1"/>
    <xf numFmtId="0" fontId="5" fillId="0" borderId="0" xfId="0" applyFont="1"/>
    <xf numFmtId="0" fontId="9" fillId="0" borderId="0" xfId="0" applyFont="1"/>
    <xf numFmtId="0" fontId="9" fillId="0" borderId="0" xfId="0" applyFont="1" applyFill="1" applyBorder="1" applyAlignment="1">
      <alignment horizontal="center" vertical="top"/>
    </xf>
    <xf numFmtId="0" fontId="9" fillId="0" borderId="0" xfId="0" applyFont="1" applyFill="1" applyBorder="1" applyAlignment="1">
      <alignment horizontal="right" vertical="center" wrapText="1"/>
    </xf>
    <xf numFmtId="0" fontId="9" fillId="0" borderId="0" xfId="0" quotePrefix="1" applyFont="1" applyFill="1" applyBorder="1" applyAlignment="1">
      <alignment horizontal="right" vertical="center"/>
    </xf>
    <xf numFmtId="4" fontId="9" fillId="0" borderId="0" xfId="0" applyNumberFormat="1" applyFont="1" applyFill="1" applyBorder="1" applyAlignment="1">
      <alignment horizontal="centerContinuous" vertical="center"/>
    </xf>
    <xf numFmtId="4" fontId="9" fillId="0" borderId="0" xfId="0" applyNumberFormat="1" applyFont="1" applyFill="1" applyBorder="1" applyAlignment="1">
      <alignment horizontal="center"/>
    </xf>
    <xf numFmtId="4" fontId="9" fillId="0" borderId="0" xfId="0" applyNumberFormat="1" applyFont="1" applyFill="1" applyBorder="1" applyAlignment="1">
      <alignment horizontal="centerContinuous"/>
    </xf>
    <xf numFmtId="0" fontId="9" fillId="0" borderId="0" xfId="0" applyFont="1" applyFill="1" applyBorder="1" applyAlignment="1">
      <alignment horizontal="center" vertical="top" textRotation="90" wrapText="1"/>
    </xf>
    <xf numFmtId="0" fontId="12" fillId="0" borderId="3" xfId="0" applyFont="1" applyFill="1" applyBorder="1" applyAlignment="1">
      <alignment horizontal="left" vertical="center"/>
    </xf>
    <xf numFmtId="0" fontId="9" fillId="0" borderId="0" xfId="0" applyFont="1" applyFill="1" applyBorder="1" applyAlignment="1">
      <alignment horizontal="center" vertical="center"/>
    </xf>
    <xf numFmtId="4" fontId="9" fillId="0" borderId="0"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0" fontId="9" fillId="0" borderId="0" xfId="0" applyFont="1" applyFill="1" applyBorder="1" applyAlignment="1">
      <alignment horizontal="left" vertical="center"/>
    </xf>
    <xf numFmtId="0" fontId="9" fillId="0" borderId="4" xfId="0" applyFont="1" applyFill="1" applyBorder="1" applyAlignment="1">
      <alignment horizontal="center" vertical="center" wrapText="1"/>
    </xf>
    <xf numFmtId="4" fontId="9" fillId="0" borderId="4" xfId="0" applyNumberFormat="1" applyFont="1" applyFill="1" applyBorder="1" applyAlignment="1">
      <alignment horizontal="right" vertical="center"/>
    </xf>
    <xf numFmtId="0" fontId="5" fillId="0" borderId="0" xfId="0" applyFont="1" applyBorder="1" applyAlignment="1">
      <alignment horizontal="center" vertical="top"/>
    </xf>
    <xf numFmtId="0" fontId="5" fillId="0" borderId="0" xfId="0" applyFont="1" applyBorder="1"/>
    <xf numFmtId="0" fontId="5" fillId="0" borderId="0" xfId="0" applyFont="1" applyBorder="1" applyAlignment="1">
      <alignment horizontal="center" vertical="center"/>
    </xf>
    <xf numFmtId="4" fontId="5" fillId="0" borderId="0" xfId="0" applyNumberFormat="1" applyFont="1" applyBorder="1" applyAlignment="1">
      <alignment horizontal="center" vertical="center"/>
    </xf>
    <xf numFmtId="4" fontId="5" fillId="0" borderId="0" xfId="0" applyNumberFormat="1" applyFont="1" applyBorder="1" applyAlignment="1">
      <alignment horizontal="center"/>
    </xf>
    <xf numFmtId="4" fontId="5" fillId="0" borderId="0" xfId="0" applyNumberFormat="1" applyFont="1" applyBorder="1"/>
    <xf numFmtId="4" fontId="8" fillId="0" borderId="0" xfId="0" applyNumberFormat="1" applyFont="1"/>
    <xf numFmtId="0" fontId="8" fillId="0" borderId="0" xfId="0" applyFont="1" applyAlignment="1">
      <alignment horizontal="center"/>
    </xf>
    <xf numFmtId="165" fontId="16" fillId="0" borderId="0" xfId="1" applyFont="1"/>
    <xf numFmtId="167" fontId="18" fillId="0" borderId="0" xfId="0" applyNumberFormat="1" applyFont="1"/>
    <xf numFmtId="168" fontId="5" fillId="0" borderId="0" xfId="0" applyNumberFormat="1" applyFont="1"/>
    <xf numFmtId="168" fontId="18" fillId="0" borderId="0" xfId="0" applyNumberFormat="1" applyFont="1"/>
    <xf numFmtId="0" fontId="3" fillId="0" borderId="0" xfId="0" applyFont="1" applyBorder="1" applyAlignment="1">
      <alignment horizontal="left" vertical="center"/>
    </xf>
    <xf numFmtId="0" fontId="4" fillId="0" borderId="0" xfId="0" applyFont="1" applyBorder="1" applyAlignment="1">
      <alignment horizontal="left" vertical="center"/>
    </xf>
    <xf numFmtId="0" fontId="19" fillId="0" borderId="0" xfId="0" applyFont="1" applyAlignment="1">
      <alignment horizontal="center" vertical="center" readingOrder="1"/>
    </xf>
    <xf numFmtId="0" fontId="7" fillId="0" borderId="0" xfId="0" applyFont="1" applyFill="1" applyAlignment="1">
      <alignment horizontal="center"/>
    </xf>
    <xf numFmtId="0" fontId="3" fillId="0" borderId="0" xfId="0" applyFont="1" applyFill="1" applyBorder="1" applyAlignment="1">
      <alignment horizontal="center"/>
    </xf>
    <xf numFmtId="0" fontId="3" fillId="0" borderId="0" xfId="0" applyFont="1" applyFill="1" applyBorder="1" applyAlignment="1">
      <alignment horizontal="center" vertical="center"/>
    </xf>
    <xf numFmtId="0" fontId="3" fillId="0" borderId="0" xfId="0" applyFont="1" applyFill="1" applyAlignment="1">
      <alignment horizontal="center"/>
    </xf>
    <xf numFmtId="0" fontId="21" fillId="2" borderId="0" xfId="0" applyFont="1" applyFill="1" applyBorder="1" applyAlignment="1">
      <alignment vertical="top" wrapText="1"/>
    </xf>
    <xf numFmtId="0" fontId="23" fillId="2" borderId="0" xfId="0" applyFont="1" applyFill="1" applyBorder="1" applyAlignment="1">
      <alignment horizontal="left"/>
    </xf>
    <xf numFmtId="0" fontId="12" fillId="0" borderId="0" xfId="0" applyFont="1" applyFill="1" applyBorder="1" applyAlignment="1">
      <alignment horizontal="left" vertical="center"/>
    </xf>
    <xf numFmtId="0" fontId="23" fillId="2" borderId="0" xfId="0" applyFont="1" applyFill="1" applyBorder="1" applyAlignment="1">
      <alignment horizontal="left" vertical="top"/>
    </xf>
    <xf numFmtId="49" fontId="20" fillId="0" borderId="0" xfId="0" applyNumberFormat="1" applyFont="1" applyBorder="1" applyAlignment="1">
      <alignment horizontal="center" vertical="top" readingOrder="1"/>
    </xf>
    <xf numFmtId="0" fontId="20" fillId="0" borderId="0" xfId="0" applyFont="1" applyBorder="1" applyAlignment="1">
      <alignment horizontal="center" vertical="center" readingOrder="1"/>
    </xf>
    <xf numFmtId="0" fontId="20" fillId="0" borderId="0" xfId="0" applyFont="1" applyBorder="1" applyAlignment="1">
      <alignment horizontal="center" vertical="top" readingOrder="1"/>
    </xf>
    <xf numFmtId="0" fontId="21" fillId="2" borderId="0" xfId="0" applyFont="1" applyFill="1" applyBorder="1" applyAlignment="1"/>
    <xf numFmtId="4" fontId="19" fillId="0" borderId="0" xfId="0" applyNumberFormat="1" applyFont="1" applyAlignment="1">
      <alignment horizontal="center" vertical="center" readingOrder="1"/>
    </xf>
    <xf numFmtId="0" fontId="24" fillId="2" borderId="0" xfId="0" applyFont="1" applyFill="1" applyBorder="1" applyAlignment="1">
      <alignment vertical="top" wrapText="1"/>
    </xf>
    <xf numFmtId="0" fontId="20" fillId="0" borderId="0" xfId="0" applyFont="1" applyAlignment="1">
      <alignment horizontal="center" vertical="center" readingOrder="1"/>
    </xf>
    <xf numFmtId="4" fontId="20" fillId="0" borderId="0" xfId="0" applyNumberFormat="1" applyFont="1" applyAlignment="1">
      <alignment horizontal="center" vertical="center" readingOrder="1"/>
    </xf>
    <xf numFmtId="49" fontId="20" fillId="0" borderId="0" xfId="0" applyNumberFormat="1" applyFont="1" applyAlignment="1">
      <alignment horizontal="center" vertical="center" readingOrder="1"/>
    </xf>
    <xf numFmtId="0" fontId="20" fillId="0" borderId="0" xfId="0" applyFont="1" applyAlignment="1">
      <alignment horizontal="justify" vertical="justify" wrapText="1" readingOrder="1"/>
    </xf>
    <xf numFmtId="49" fontId="20" fillId="0" borderId="0" xfId="0" applyNumberFormat="1" applyFont="1" applyBorder="1" applyAlignment="1">
      <alignment horizontal="center" vertical="center" readingOrder="1"/>
    </xf>
    <xf numFmtId="0" fontId="20" fillId="0" borderId="0" xfId="0" applyFont="1" applyBorder="1" applyAlignment="1">
      <alignment horizontal="justify" vertical="justify" wrapText="1" readingOrder="1"/>
    </xf>
    <xf numFmtId="4" fontId="20" fillId="0" borderId="0" xfId="0" applyNumberFormat="1" applyFont="1" applyBorder="1" applyAlignment="1">
      <alignment horizontal="center" vertical="center" readingOrder="1"/>
    </xf>
    <xf numFmtId="0" fontId="20" fillId="0" borderId="0" xfId="0" applyFont="1" applyBorder="1" applyAlignment="1">
      <alignment horizontal="justify" vertical="top" wrapText="1" readingOrder="1"/>
    </xf>
    <xf numFmtId="4" fontId="20" fillId="0" borderId="0" xfId="0" applyNumberFormat="1" applyFont="1" applyBorder="1" applyAlignment="1">
      <alignment horizontal="center" vertical="top" readingOrder="1"/>
    </xf>
    <xf numFmtId="4" fontId="3" fillId="0" borderId="0" xfId="0" applyNumberFormat="1" applyFont="1" applyFill="1" applyBorder="1" applyAlignment="1">
      <alignment horizontal="center"/>
    </xf>
    <xf numFmtId="0" fontId="21" fillId="2" borderId="0" xfId="2" applyFont="1" applyFill="1" applyBorder="1" applyAlignment="1"/>
    <xf numFmtId="4" fontId="24" fillId="2" borderId="0" xfId="0" applyNumberFormat="1" applyFont="1" applyFill="1" applyBorder="1" applyAlignment="1">
      <alignment wrapText="1"/>
    </xf>
    <xf numFmtId="4" fontId="19" fillId="0" borderId="0" xfId="0" applyNumberFormat="1" applyFont="1" applyAlignment="1">
      <alignment horizontal="center"/>
    </xf>
    <xf numFmtId="4" fontId="20" fillId="0" borderId="0" xfId="0" applyNumberFormat="1" applyFont="1" applyAlignment="1">
      <alignment horizontal="center"/>
    </xf>
    <xf numFmtId="4" fontId="20" fillId="0" borderId="0" xfId="0" applyNumberFormat="1" applyFont="1" applyBorder="1" applyAlignment="1">
      <alignment horizontal="center"/>
    </xf>
    <xf numFmtId="4" fontId="20" fillId="0" borderId="0" xfId="0" applyNumberFormat="1" applyFont="1" applyFill="1" applyBorder="1" applyAlignment="1">
      <alignment horizontal="center"/>
    </xf>
    <xf numFmtId="0" fontId="21" fillId="0" borderId="0" xfId="0" applyFont="1" applyFill="1" applyAlignment="1">
      <alignment horizontal="left"/>
    </xf>
    <xf numFmtId="4" fontId="5" fillId="0" borderId="0" xfId="0" applyNumberFormat="1" applyFont="1"/>
    <xf numFmtId="44" fontId="20" fillId="0" borderId="0" xfId="0" applyNumberFormat="1" applyFont="1" applyAlignment="1">
      <alignment horizontal="right" readingOrder="1"/>
    </xf>
    <xf numFmtId="44" fontId="19" fillId="0" borderId="0" xfId="0" applyNumberFormat="1" applyFont="1" applyAlignment="1">
      <alignment horizontal="right" readingOrder="1"/>
    </xf>
    <xf numFmtId="44" fontId="20" fillId="0" borderId="0" xfId="0" applyNumberFormat="1" applyFont="1" applyBorder="1" applyAlignment="1">
      <alignment horizontal="right" readingOrder="1"/>
    </xf>
    <xf numFmtId="4" fontId="18" fillId="0" borderId="0" xfId="0" applyNumberFormat="1" applyFont="1" applyFill="1" applyBorder="1" applyAlignment="1">
      <alignment horizontal="right" vertical="center"/>
    </xf>
    <xf numFmtId="166" fontId="27" fillId="0" borderId="0" xfId="0" applyNumberFormat="1" applyFont="1" applyFill="1" applyBorder="1" applyAlignment="1">
      <alignment horizontal="right" vertical="center"/>
    </xf>
    <xf numFmtId="4" fontId="28" fillId="0" borderId="0" xfId="0" applyNumberFormat="1" applyFont="1" applyBorder="1"/>
    <xf numFmtId="49" fontId="30" fillId="0" borderId="3" xfId="0" applyNumberFormat="1" applyFont="1" applyBorder="1" applyAlignment="1">
      <alignment horizontal="center" vertical="center" readingOrder="1"/>
    </xf>
    <xf numFmtId="0" fontId="30" fillId="0" borderId="3" xfId="0" applyFont="1" applyBorder="1" applyAlignment="1">
      <alignment horizontal="justify" vertical="justify" wrapText="1" readingOrder="1"/>
    </xf>
    <xf numFmtId="0" fontId="30" fillId="0" borderId="3" xfId="0" applyFont="1" applyBorder="1" applyAlignment="1">
      <alignment horizontal="center" vertical="center" readingOrder="1"/>
    </xf>
    <xf numFmtId="4" fontId="30" fillId="0" borderId="3" xfId="0" applyNumberFormat="1" applyFont="1" applyBorder="1" applyAlignment="1">
      <alignment horizontal="center"/>
    </xf>
    <xf numFmtId="4" fontId="30" fillId="0" borderId="3" xfId="0" applyNumberFormat="1" applyFont="1" applyBorder="1" applyAlignment="1">
      <alignment horizontal="center" vertical="center" readingOrder="1"/>
    </xf>
    <xf numFmtId="44" fontId="30" fillId="0" borderId="3" xfId="0" applyNumberFormat="1" applyFont="1" applyFill="1" applyBorder="1" applyAlignment="1">
      <alignment horizontal="right" readingOrder="1"/>
    </xf>
    <xf numFmtId="49" fontId="30" fillId="0" borderId="0" xfId="0" applyNumberFormat="1" applyFont="1" applyBorder="1" applyAlignment="1">
      <alignment horizontal="center" vertical="center" readingOrder="1"/>
    </xf>
    <xf numFmtId="0" fontId="30" fillId="0" borderId="0" xfId="0" applyFont="1" applyBorder="1" applyAlignment="1">
      <alignment horizontal="justify" vertical="top" wrapText="1"/>
    </xf>
    <xf numFmtId="0" fontId="30" fillId="0" borderId="0" xfId="0" applyFont="1" applyBorder="1" applyAlignment="1">
      <alignment horizontal="center" vertical="center" readingOrder="1"/>
    </xf>
    <xf numFmtId="4" fontId="30" fillId="0" borderId="0" xfId="0" applyNumberFormat="1" applyFont="1" applyBorder="1" applyAlignment="1">
      <alignment horizontal="center"/>
    </xf>
    <xf numFmtId="4" fontId="30" fillId="0" borderId="0" xfId="0" applyNumberFormat="1" applyFont="1" applyBorder="1" applyAlignment="1">
      <alignment horizontal="center" vertical="center" readingOrder="1"/>
    </xf>
    <xf numFmtId="44" fontId="30" fillId="0" borderId="0" xfId="0" applyNumberFormat="1" applyFont="1" applyBorder="1" applyAlignment="1">
      <alignment horizontal="right" readingOrder="1"/>
    </xf>
    <xf numFmtId="0" fontId="30" fillId="0" borderId="0" xfId="0" applyFont="1" applyBorder="1" applyAlignment="1">
      <alignment horizontal="center" vertical="top" readingOrder="1"/>
    </xf>
    <xf numFmtId="4" fontId="30" fillId="0" borderId="0" xfId="0" applyNumberFormat="1" applyFont="1" applyBorder="1" applyAlignment="1">
      <alignment horizontal="center" vertical="top" readingOrder="1"/>
    </xf>
    <xf numFmtId="0" fontId="30" fillId="0" borderId="0" xfId="0" applyFont="1" applyBorder="1" applyAlignment="1">
      <alignment vertical="distributed" wrapText="1" readingOrder="1"/>
    </xf>
    <xf numFmtId="49" fontId="30" fillId="0" borderId="0" xfId="0" applyNumberFormat="1" applyFont="1" applyAlignment="1">
      <alignment horizontal="center" vertical="top" readingOrder="1"/>
    </xf>
    <xf numFmtId="4" fontId="30" fillId="0" borderId="0" xfId="0" applyNumberFormat="1" applyFont="1" applyBorder="1" applyAlignment="1">
      <alignment wrapText="1"/>
    </xf>
    <xf numFmtId="4" fontId="30" fillId="0" borderId="0" xfId="0" applyNumberFormat="1" applyFont="1" applyBorder="1" applyAlignment="1">
      <alignment vertical="distributed" wrapText="1" readingOrder="1"/>
    </xf>
    <xf numFmtId="44" fontId="30" fillId="0" borderId="0" xfId="0" applyNumberFormat="1" applyFont="1" applyBorder="1" applyAlignment="1">
      <alignment vertical="distributed" wrapText="1" readingOrder="1"/>
    </xf>
    <xf numFmtId="49" fontId="30" fillId="0" borderId="0" xfId="0" applyNumberFormat="1" applyFont="1" applyBorder="1" applyAlignment="1">
      <alignment horizontal="center" vertical="top" readingOrder="1"/>
    </xf>
    <xf numFmtId="49" fontId="30" fillId="0" borderId="1" xfId="0" applyNumberFormat="1" applyFont="1" applyBorder="1" applyAlignment="1">
      <alignment horizontal="center" vertical="top" readingOrder="1"/>
    </xf>
    <xf numFmtId="0" fontId="30" fillId="0" borderId="1" xfId="0" applyFont="1" applyBorder="1" applyAlignment="1">
      <alignment horizontal="center" vertical="center" readingOrder="1"/>
    </xf>
    <xf numFmtId="4" fontId="30" fillId="0" borderId="1" xfId="0" applyNumberFormat="1" applyFont="1" applyBorder="1" applyAlignment="1">
      <alignment horizontal="center" readingOrder="1"/>
    </xf>
    <xf numFmtId="44" fontId="29" fillId="0" borderId="1" xfId="0" applyNumberFormat="1" applyFont="1" applyBorder="1" applyAlignment="1">
      <alignment horizontal="right" readingOrder="1"/>
    </xf>
    <xf numFmtId="49" fontId="31" fillId="0" borderId="0" xfId="0" applyNumberFormat="1" applyFont="1" applyBorder="1" applyAlignment="1">
      <alignment horizontal="center" vertical="top" readingOrder="1"/>
    </xf>
    <xf numFmtId="0" fontId="31" fillId="0" borderId="0" xfId="0" applyFont="1" applyFill="1" applyBorder="1" applyAlignment="1">
      <alignment horizontal="justify" vertical="top" wrapText="1" readingOrder="1"/>
    </xf>
    <xf numFmtId="0" fontId="31" fillId="0" borderId="0" xfId="0" applyFont="1" applyBorder="1" applyAlignment="1">
      <alignment horizontal="center" vertical="top" readingOrder="1"/>
    </xf>
    <xf numFmtId="4" fontId="31" fillId="0" borderId="0" xfId="0" applyNumberFormat="1" applyFont="1" applyBorder="1" applyAlignment="1">
      <alignment horizontal="center"/>
    </xf>
    <xf numFmtId="4" fontId="31" fillId="0" borderId="0" xfId="0" applyNumberFormat="1" applyFont="1" applyBorder="1" applyAlignment="1">
      <alignment horizontal="center" vertical="top" readingOrder="1"/>
    </xf>
    <xf numFmtId="44" fontId="31" fillId="0" borderId="0" xfId="0" applyNumberFormat="1" applyFont="1" applyBorder="1" applyAlignment="1">
      <alignment horizontal="right" readingOrder="1"/>
    </xf>
    <xf numFmtId="0" fontId="30" fillId="0" borderId="0" xfId="0" applyFont="1" applyBorder="1" applyAlignment="1">
      <alignment horizontal="center" readingOrder="1"/>
    </xf>
    <xf numFmtId="4" fontId="30" fillId="0" borderId="0" xfId="0" applyNumberFormat="1" applyFont="1" applyBorder="1" applyAlignment="1">
      <alignment horizontal="center" readingOrder="1"/>
    </xf>
    <xf numFmtId="44" fontId="29" fillId="0" borderId="0" xfId="0" applyNumberFormat="1" applyFont="1" applyBorder="1" applyAlignment="1">
      <alignment horizontal="right" readingOrder="1"/>
    </xf>
    <xf numFmtId="49" fontId="30" fillId="0" borderId="1" xfId="0" applyNumberFormat="1" applyFont="1" applyBorder="1" applyAlignment="1">
      <alignment horizontal="center" vertical="top" wrapText="1" readingOrder="1"/>
    </xf>
    <xf numFmtId="0" fontId="30" fillId="0" borderId="1" xfId="0" applyFont="1" applyBorder="1" applyAlignment="1">
      <alignment horizontal="center" readingOrder="1"/>
    </xf>
    <xf numFmtId="0" fontId="31" fillId="0" borderId="0" xfId="0" applyFont="1" applyFill="1" applyAlignment="1">
      <alignment horizontal="justify" vertical="top" wrapText="1" readingOrder="1"/>
    </xf>
    <xf numFmtId="0" fontId="30" fillId="0" borderId="0" xfId="0" applyFont="1" applyBorder="1" applyAlignment="1">
      <alignment horizontal="left" vertical="top" readingOrder="1"/>
    </xf>
    <xf numFmtId="4" fontId="30" fillId="0" borderId="0" xfId="0" applyNumberFormat="1" applyFont="1" applyBorder="1" applyAlignment="1">
      <alignment horizontal="left"/>
    </xf>
    <xf numFmtId="4" fontId="30" fillId="0" borderId="0" xfId="0" applyNumberFormat="1" applyFont="1" applyBorder="1" applyAlignment="1">
      <alignment horizontal="left" vertical="top" readingOrder="1"/>
    </xf>
    <xf numFmtId="49" fontId="30" fillId="0" borderId="0" xfId="0" applyNumberFormat="1" applyFont="1" applyFill="1" applyBorder="1" applyAlignment="1">
      <alignment horizontal="center" vertical="top" readingOrder="1"/>
    </xf>
    <xf numFmtId="49" fontId="31" fillId="0" borderId="0" xfId="0" applyNumberFormat="1" applyFont="1" applyFill="1" applyBorder="1" applyAlignment="1">
      <alignment horizontal="center" vertical="top" readingOrder="1"/>
    </xf>
    <xf numFmtId="0" fontId="30" fillId="0" borderId="0" xfId="0" applyFont="1" applyFill="1" applyBorder="1" applyAlignment="1">
      <alignment horizontal="justify" vertical="top" wrapText="1" readingOrder="1"/>
    </xf>
    <xf numFmtId="0" fontId="30" fillId="0" borderId="0" xfId="0" applyFont="1" applyFill="1" applyBorder="1" applyAlignment="1">
      <alignment horizontal="center" readingOrder="1"/>
    </xf>
    <xf numFmtId="4" fontId="30" fillId="0" borderId="0" xfId="0" applyNumberFormat="1" applyFont="1" applyFill="1" applyBorder="1" applyAlignment="1">
      <alignment horizontal="center"/>
    </xf>
    <xf numFmtId="4" fontId="30" fillId="0" borderId="0" xfId="0" applyNumberFormat="1" applyFont="1" applyFill="1" applyBorder="1" applyAlignment="1">
      <alignment horizontal="center" readingOrder="1"/>
    </xf>
    <xf numFmtId="44" fontId="30" fillId="0" borderId="0" xfId="0" applyNumberFormat="1" applyFont="1" applyFill="1" applyBorder="1" applyAlignment="1">
      <alignment horizontal="right" readingOrder="1"/>
    </xf>
    <xf numFmtId="0" fontId="30" fillId="0" borderId="0" xfId="0" applyFont="1" applyFill="1" applyBorder="1" applyAlignment="1">
      <alignment wrapText="1"/>
    </xf>
    <xf numFmtId="0" fontId="30" fillId="0" borderId="0" xfId="0" applyFont="1" applyFill="1" applyBorder="1" applyAlignment="1">
      <alignment horizontal="center" wrapText="1"/>
    </xf>
    <xf numFmtId="4" fontId="30" fillId="0" borderId="0" xfId="0" applyNumberFormat="1" applyFont="1" applyFill="1" applyBorder="1" applyAlignment="1">
      <alignment horizontal="center" wrapText="1"/>
    </xf>
    <xf numFmtId="44" fontId="30" fillId="0" borderId="0" xfId="0" applyNumberFormat="1" applyFont="1" applyFill="1" applyBorder="1" applyAlignment="1">
      <alignment horizontal="right" wrapText="1"/>
    </xf>
    <xf numFmtId="0" fontId="30" fillId="0" borderId="0" xfId="0" applyFont="1" applyFill="1" applyBorder="1" applyAlignment="1">
      <alignment horizontal="center" vertical="top" wrapText="1"/>
    </xf>
    <xf numFmtId="4" fontId="30" fillId="0" borderId="0" xfId="0" applyNumberFormat="1" applyFont="1" applyFill="1" applyBorder="1" applyAlignment="1">
      <alignment horizontal="right" wrapText="1"/>
    </xf>
    <xf numFmtId="0" fontId="30" fillId="0" borderId="1" xfId="0" applyFont="1" applyFill="1" applyBorder="1" applyAlignment="1">
      <alignment horizontal="center" vertical="top" wrapText="1"/>
    </xf>
    <xf numFmtId="4" fontId="30" fillId="0" borderId="1" xfId="0" applyNumberFormat="1" applyFont="1" applyFill="1" applyBorder="1" applyAlignment="1">
      <alignment horizontal="right" wrapText="1"/>
    </xf>
    <xf numFmtId="0" fontId="30" fillId="0" borderId="0" xfId="0" applyFont="1" applyFill="1" applyBorder="1" applyAlignment="1">
      <alignment horizontal="justify" vertical="center" wrapText="1"/>
    </xf>
    <xf numFmtId="0" fontId="30" fillId="0" borderId="0" xfId="0" applyFont="1" applyBorder="1" applyAlignment="1">
      <alignment horizontal="center"/>
    </xf>
    <xf numFmtId="49" fontId="31" fillId="0" borderId="1" xfId="0" applyNumberFormat="1" applyFont="1" applyBorder="1" applyAlignment="1">
      <alignment horizontal="center" vertical="top" readingOrder="1"/>
    </xf>
    <xf numFmtId="49" fontId="30" fillId="0" borderId="0" xfId="0" applyNumberFormat="1" applyFont="1" applyFill="1" applyBorder="1" applyAlignment="1">
      <alignment horizontal="center" vertical="center" readingOrder="1"/>
    </xf>
    <xf numFmtId="0" fontId="29" fillId="0" borderId="0" xfId="0" applyFont="1" applyFill="1" applyBorder="1" applyAlignment="1">
      <alignment vertical="center" wrapText="1" readingOrder="1"/>
    </xf>
    <xf numFmtId="0" fontId="30" fillId="0" borderId="0" xfId="0" applyFont="1" applyFill="1" applyBorder="1" applyAlignment="1">
      <alignment horizontal="justify" vertical="top" wrapText="1"/>
    </xf>
    <xf numFmtId="0" fontId="30" fillId="0" borderId="0" xfId="0" applyFont="1" applyFill="1" applyBorder="1" applyAlignment="1">
      <alignment vertical="center" wrapText="1" readingOrder="1"/>
    </xf>
    <xf numFmtId="49" fontId="30" fillId="0" borderId="1" xfId="0" applyNumberFormat="1" applyFont="1" applyFill="1" applyBorder="1" applyAlignment="1">
      <alignment horizontal="center" vertical="center" readingOrder="1"/>
    </xf>
    <xf numFmtId="0" fontId="30" fillId="0" borderId="1" xfId="0" applyFont="1" applyBorder="1" applyAlignment="1">
      <alignment horizontal="center" vertical="center" wrapText="1" readingOrder="1"/>
    </xf>
    <xf numFmtId="0" fontId="30" fillId="0" borderId="1" xfId="0" applyFont="1" applyFill="1" applyBorder="1" applyAlignment="1">
      <alignment vertical="center" wrapText="1" readingOrder="1"/>
    </xf>
    <xf numFmtId="4" fontId="29" fillId="0" borderId="1" xfId="0" applyNumberFormat="1" applyFont="1" applyFill="1" applyBorder="1" applyAlignment="1">
      <alignment horizontal="center"/>
    </xf>
    <xf numFmtId="0" fontId="30" fillId="0" borderId="0" xfId="0" applyFont="1" applyFill="1" applyBorder="1" applyAlignment="1">
      <alignment horizontal="justify" vertical="center" wrapText="1" readingOrder="1"/>
    </xf>
    <xf numFmtId="0" fontId="30" fillId="0" borderId="0" xfId="0" applyFont="1" applyBorder="1" applyAlignment="1">
      <alignment horizontal="center" vertical="center" wrapText="1" readingOrder="1"/>
    </xf>
    <xf numFmtId="4" fontId="29" fillId="0" borderId="0" xfId="0" applyNumberFormat="1" applyFont="1" applyFill="1" applyBorder="1" applyAlignment="1">
      <alignment horizontal="center"/>
    </xf>
    <xf numFmtId="0" fontId="30" fillId="0" borderId="0" xfId="0" applyFont="1" applyFill="1" applyBorder="1" applyAlignment="1">
      <alignment vertical="top" wrapText="1" readingOrder="1"/>
    </xf>
    <xf numFmtId="49" fontId="30" fillId="0" borderId="1" xfId="0" applyNumberFormat="1" applyFont="1" applyFill="1" applyBorder="1" applyAlignment="1">
      <alignment horizontal="center" readingOrder="1"/>
    </xf>
    <xf numFmtId="0" fontId="30" fillId="0" borderId="0" xfId="0" applyFont="1" applyFill="1" applyAlignment="1">
      <alignment horizontal="justify" vertical="top" wrapText="1" readingOrder="1"/>
    </xf>
    <xf numFmtId="49" fontId="30" fillId="0" borderId="0" xfId="0" applyNumberFormat="1" applyFont="1" applyBorder="1" applyAlignment="1">
      <alignment horizontal="center" vertical="center"/>
    </xf>
    <xf numFmtId="0" fontId="29" fillId="0" borderId="0" xfId="0" applyFont="1" applyFill="1" applyBorder="1" applyAlignment="1">
      <alignment horizontal="justify" vertical="center" wrapText="1"/>
    </xf>
    <xf numFmtId="49" fontId="30" fillId="0" borderId="0" xfId="0" applyNumberFormat="1" applyFont="1" applyAlignment="1">
      <alignment horizontal="center" vertical="top"/>
    </xf>
    <xf numFmtId="49" fontId="30" fillId="0" borderId="1" xfId="0" applyNumberFormat="1" applyFont="1" applyBorder="1" applyAlignment="1">
      <alignment horizontal="center" vertical="center"/>
    </xf>
    <xf numFmtId="0" fontId="30" fillId="0" borderId="1" xfId="0" applyFont="1" applyFill="1" applyBorder="1" applyAlignment="1">
      <alignment horizontal="justify" vertical="center" wrapText="1"/>
    </xf>
    <xf numFmtId="0" fontId="30" fillId="0" borderId="0" xfId="0" applyFont="1" applyBorder="1"/>
    <xf numFmtId="0" fontId="30" fillId="0" borderId="0" xfId="0" applyFont="1" applyBorder="1" applyAlignment="1"/>
    <xf numFmtId="4" fontId="30" fillId="0" borderId="0" xfId="0" applyNumberFormat="1" applyFont="1" applyBorder="1"/>
    <xf numFmtId="44" fontId="30" fillId="0" borderId="0" xfId="0" applyNumberFormat="1" applyFont="1" applyBorder="1"/>
    <xf numFmtId="0" fontId="31" fillId="0" borderId="0" xfId="0" applyFont="1" applyBorder="1" applyAlignment="1">
      <alignment horizontal="center" readingOrder="1"/>
    </xf>
    <xf numFmtId="0" fontId="31" fillId="0" borderId="0" xfId="0" applyFont="1" applyFill="1" applyBorder="1" applyAlignment="1">
      <alignment vertical="center" wrapText="1" readingOrder="1"/>
    </xf>
    <xf numFmtId="49" fontId="30" fillId="0" borderId="1" xfId="0" applyNumberFormat="1" applyFont="1" applyBorder="1" applyAlignment="1">
      <alignment horizontal="center" vertical="top"/>
    </xf>
    <xf numFmtId="0" fontId="31" fillId="0" borderId="0" xfId="0" applyFont="1" applyFill="1" applyBorder="1" applyAlignment="1">
      <alignment vertical="top" wrapText="1" readingOrder="1"/>
    </xf>
    <xf numFmtId="0" fontId="31" fillId="0" borderId="0" xfId="0" applyFont="1" applyBorder="1" applyAlignment="1">
      <alignment horizontal="center" vertical="center" readingOrder="1"/>
    </xf>
    <xf numFmtId="49" fontId="31" fillId="0" borderId="0" xfId="0" applyNumberFormat="1" applyFont="1" applyAlignment="1">
      <alignment horizontal="center" vertical="top" readingOrder="1"/>
    </xf>
    <xf numFmtId="49" fontId="30" fillId="0" borderId="0" xfId="0" applyNumberFormat="1" applyFont="1" applyBorder="1" applyAlignment="1">
      <alignment horizontal="center" vertical="top"/>
    </xf>
    <xf numFmtId="0" fontId="30" fillId="0" borderId="0" xfId="0" applyFont="1" applyFill="1" applyBorder="1" applyAlignment="1">
      <alignment vertical="center" wrapText="1"/>
    </xf>
    <xf numFmtId="170" fontId="30" fillId="0" borderId="0" xfId="0" applyNumberFormat="1" applyFont="1" applyFill="1" applyBorder="1" applyAlignment="1">
      <alignment horizontal="center"/>
    </xf>
    <xf numFmtId="44" fontId="30" fillId="0" borderId="0" xfId="0" applyNumberFormat="1" applyFont="1" applyBorder="1" applyAlignment="1">
      <alignment horizontal="right"/>
    </xf>
    <xf numFmtId="0" fontId="30" fillId="0" borderId="0" xfId="0" applyFont="1" applyBorder="1" applyAlignment="1">
      <alignment horizontal="center" vertical="top"/>
    </xf>
    <xf numFmtId="0" fontId="30" fillId="0" borderId="1" xfId="0" applyFont="1" applyBorder="1" applyAlignment="1">
      <alignment horizontal="center"/>
    </xf>
    <xf numFmtId="4" fontId="30" fillId="0" borderId="1" xfId="0" applyNumberFormat="1" applyFont="1" applyBorder="1" applyAlignment="1">
      <alignment horizontal="center"/>
    </xf>
    <xf numFmtId="170" fontId="29" fillId="0" borderId="0" xfId="0" applyNumberFormat="1" applyFont="1" applyFill="1" applyBorder="1" applyAlignment="1">
      <alignment horizontal="center"/>
    </xf>
    <xf numFmtId="0" fontId="30" fillId="0" borderId="0" xfId="0" applyFont="1" applyFill="1" applyBorder="1" applyAlignment="1">
      <alignment horizontal="center" vertical="top" readingOrder="1"/>
    </xf>
    <xf numFmtId="4" fontId="30" fillId="0" borderId="0" xfId="0" applyNumberFormat="1" applyFont="1" applyFill="1" applyBorder="1" applyAlignment="1">
      <alignment horizontal="center" vertical="top" readingOrder="1"/>
    </xf>
    <xf numFmtId="49" fontId="30" fillId="0" borderId="1" xfId="0" applyNumberFormat="1" applyFont="1" applyFill="1" applyBorder="1" applyAlignment="1">
      <alignment horizontal="center" vertical="top" readingOrder="1"/>
    </xf>
    <xf numFmtId="0" fontId="30" fillId="0" borderId="1" xfId="0" applyFont="1" applyFill="1" applyBorder="1" applyAlignment="1">
      <alignment horizontal="center" readingOrder="1"/>
    </xf>
    <xf numFmtId="4" fontId="30" fillId="0" borderId="1" xfId="0" applyNumberFormat="1" applyFont="1" applyFill="1" applyBorder="1" applyAlignment="1">
      <alignment horizontal="center" readingOrder="1"/>
    </xf>
    <xf numFmtId="49" fontId="33" fillId="0" borderId="0" xfId="0" applyNumberFormat="1" applyFont="1" applyFill="1" applyBorder="1" applyAlignment="1">
      <alignment horizontal="center" vertical="top" readingOrder="1"/>
    </xf>
    <xf numFmtId="0" fontId="33" fillId="0" borderId="0" xfId="0" applyFont="1" applyFill="1" applyBorder="1" applyAlignment="1">
      <alignment horizontal="justify" vertical="top" wrapText="1" readingOrder="1"/>
    </xf>
    <xf numFmtId="0" fontId="33" fillId="0" borderId="0" xfId="0" applyFont="1" applyFill="1" applyBorder="1" applyAlignment="1">
      <alignment horizontal="center" vertical="top" readingOrder="1"/>
    </xf>
    <xf numFmtId="4" fontId="33" fillId="0" borderId="0" xfId="0" applyNumberFormat="1" applyFont="1" applyFill="1" applyBorder="1" applyAlignment="1">
      <alignment horizontal="center"/>
    </xf>
    <xf numFmtId="4" fontId="33" fillId="0" borderId="0" xfId="0" applyNumberFormat="1" applyFont="1" applyFill="1" applyBorder="1" applyAlignment="1">
      <alignment horizontal="center" vertical="top" readingOrder="1"/>
    </xf>
    <xf numFmtId="44" fontId="33" fillId="0" borderId="0" xfId="0" applyNumberFormat="1" applyFont="1" applyFill="1" applyBorder="1" applyAlignment="1">
      <alignment horizontal="right" readingOrder="1"/>
    </xf>
    <xf numFmtId="14" fontId="29" fillId="0" borderId="0" xfId="0" applyNumberFormat="1" applyFont="1" applyFill="1" applyBorder="1" applyAlignment="1">
      <alignment vertical="center" wrapText="1" readingOrder="1"/>
    </xf>
    <xf numFmtId="0" fontId="29" fillId="0" borderId="0" xfId="0" applyFont="1" applyFill="1" applyBorder="1" applyAlignment="1">
      <alignment horizontal="justify" vertical="center" wrapText="1" readingOrder="1"/>
    </xf>
    <xf numFmtId="49" fontId="30" fillId="0" borderId="1" xfId="0" applyNumberFormat="1" applyFont="1" applyBorder="1" applyAlignment="1">
      <alignment horizontal="center" readingOrder="1"/>
    </xf>
    <xf numFmtId="0" fontId="30" fillId="0" borderId="1" xfId="0" applyFont="1" applyFill="1" applyBorder="1" applyAlignment="1">
      <alignment horizontal="justify" wrapText="1" readingOrder="1"/>
    </xf>
    <xf numFmtId="4" fontId="31" fillId="0" borderId="0" xfId="0" applyNumberFormat="1" applyFont="1" applyFill="1" applyBorder="1" applyAlignment="1">
      <alignment horizontal="center"/>
    </xf>
    <xf numFmtId="0" fontId="31" fillId="0" borderId="0" xfId="0" applyFont="1" applyFill="1" applyBorder="1" applyAlignment="1">
      <alignment horizontal="center" readingOrder="1"/>
    </xf>
    <xf numFmtId="4" fontId="31" fillId="0" borderId="0" xfId="0" applyNumberFormat="1" applyFont="1" applyFill="1" applyBorder="1" applyAlignment="1">
      <alignment horizontal="center" vertical="top" readingOrder="1"/>
    </xf>
    <xf numFmtId="44" fontId="31" fillId="0" borderId="0" xfId="0" applyNumberFormat="1" applyFont="1" applyFill="1" applyBorder="1" applyAlignment="1">
      <alignment horizontal="right" readingOrder="1"/>
    </xf>
    <xf numFmtId="169" fontId="30" fillId="0" borderId="0" xfId="0" applyNumberFormat="1" applyFont="1" applyFill="1" applyBorder="1" applyAlignment="1">
      <alignment horizontal="center"/>
    </xf>
    <xf numFmtId="0" fontId="30" fillId="0" borderId="0" xfId="0" applyFont="1" applyBorder="1" applyAlignment="1">
      <alignment horizontal="center" vertical="center"/>
    </xf>
    <xf numFmtId="4" fontId="30" fillId="0" borderId="0" xfId="0" applyNumberFormat="1" applyFont="1" applyFill="1" applyBorder="1" applyAlignment="1">
      <alignment horizontal="center" vertical="center"/>
    </xf>
    <xf numFmtId="4" fontId="30" fillId="0" borderId="0" xfId="0" applyNumberFormat="1" applyFont="1" applyBorder="1" applyAlignment="1">
      <alignment horizontal="center" vertical="center"/>
    </xf>
    <xf numFmtId="0" fontId="30" fillId="0" borderId="1" xfId="0" applyFont="1" applyBorder="1" applyAlignment="1">
      <alignment horizontal="center" vertical="center"/>
    </xf>
    <xf numFmtId="44" fontId="30" fillId="0" borderId="0" xfId="0" applyNumberFormat="1" applyFont="1" applyBorder="1" applyAlignment="1">
      <alignment horizontal="right" vertical="center"/>
    </xf>
    <xf numFmtId="49" fontId="30" fillId="0" borderId="0" xfId="0" applyNumberFormat="1" applyFont="1" applyFill="1" applyBorder="1" applyAlignment="1">
      <alignment horizontal="center" vertical="center"/>
    </xf>
    <xf numFmtId="0" fontId="30" fillId="0" borderId="0" xfId="0" applyFont="1" applyFill="1" applyBorder="1" applyAlignment="1">
      <alignment horizontal="center" vertical="center"/>
    </xf>
    <xf numFmtId="0" fontId="30" fillId="0" borderId="0" xfId="0" applyFont="1" applyFill="1" applyBorder="1"/>
    <xf numFmtId="49" fontId="30" fillId="0" borderId="0" xfId="0" applyNumberFormat="1" applyFont="1" applyFill="1" applyBorder="1" applyAlignment="1">
      <alignment horizontal="center" vertical="top"/>
    </xf>
    <xf numFmtId="49" fontId="30" fillId="0" borderId="0" xfId="0" applyNumberFormat="1" applyFont="1" applyFill="1" applyAlignment="1">
      <alignment horizontal="center" vertical="top"/>
    </xf>
    <xf numFmtId="0" fontId="30" fillId="0" borderId="0" xfId="0" applyFont="1" applyFill="1" applyBorder="1" applyAlignment="1">
      <alignment horizontal="center"/>
    </xf>
    <xf numFmtId="49" fontId="30" fillId="0" borderId="1" xfId="0" applyNumberFormat="1" applyFont="1" applyFill="1" applyBorder="1" applyAlignment="1">
      <alignment horizontal="center" vertical="top"/>
    </xf>
    <xf numFmtId="0" fontId="30" fillId="0" borderId="1" xfId="0" applyFont="1" applyFill="1" applyBorder="1" applyAlignment="1">
      <alignment horizontal="center"/>
    </xf>
    <xf numFmtId="0" fontId="31" fillId="0" borderId="0" xfId="0" applyFont="1" applyFill="1" applyBorder="1" applyAlignment="1">
      <alignment horizontal="center" vertical="top" readingOrder="1"/>
    </xf>
    <xf numFmtId="49" fontId="30" fillId="0" borderId="0" xfId="0" applyNumberFormat="1" applyFont="1" applyFill="1" applyAlignment="1">
      <alignment horizontal="center" vertical="top" readingOrder="1"/>
    </xf>
    <xf numFmtId="49" fontId="30" fillId="0" borderId="0" xfId="0" applyNumberFormat="1" applyFont="1" applyFill="1" applyBorder="1" applyAlignment="1">
      <alignment horizontal="center" vertical="top" wrapText="1"/>
    </xf>
    <xf numFmtId="4" fontId="30" fillId="0" borderId="0" xfId="0" applyNumberFormat="1" applyFont="1" applyFill="1" applyAlignment="1">
      <alignment horizontal="center"/>
    </xf>
    <xf numFmtId="44" fontId="30" fillId="0" borderId="0" xfId="0" applyNumberFormat="1" applyFont="1" applyFill="1"/>
    <xf numFmtId="2" fontId="30" fillId="0" borderId="0" xfId="1" applyNumberFormat="1" applyFont="1" applyFill="1" applyBorder="1" applyAlignment="1">
      <alignment horizontal="center" wrapText="1"/>
    </xf>
    <xf numFmtId="49" fontId="30" fillId="0" borderId="1" xfId="0" applyNumberFormat="1" applyFont="1" applyFill="1" applyBorder="1" applyAlignment="1">
      <alignment horizontal="center" vertical="top" wrapText="1"/>
    </xf>
    <xf numFmtId="0" fontId="30" fillId="0" borderId="1" xfId="0" applyFont="1" applyFill="1" applyBorder="1" applyAlignment="1">
      <alignment horizontal="center" wrapText="1"/>
    </xf>
    <xf numFmtId="3" fontId="30" fillId="0" borderId="0" xfId="1" applyNumberFormat="1" applyFont="1" applyFill="1" applyBorder="1" applyAlignment="1">
      <alignment horizontal="center"/>
    </xf>
    <xf numFmtId="44" fontId="30" fillId="0" borderId="0" xfId="0" applyNumberFormat="1" applyFont="1" applyFill="1" applyBorder="1"/>
    <xf numFmtId="0" fontId="30" fillId="0" borderId="0" xfId="0" applyFont="1" applyFill="1" applyAlignment="1">
      <alignment horizontal="center" vertical="center"/>
    </xf>
    <xf numFmtId="49" fontId="31" fillId="0" borderId="0" xfId="0" applyNumberFormat="1" applyFont="1" applyFill="1" applyAlignment="1">
      <alignment horizontal="center" vertical="top" readingOrder="1"/>
    </xf>
    <xf numFmtId="0" fontId="30" fillId="0" borderId="0" xfId="0" applyFont="1" applyAlignment="1">
      <alignment vertical="top" wrapText="1"/>
    </xf>
    <xf numFmtId="49" fontId="31" fillId="0" borderId="0" xfId="0" applyNumberFormat="1" applyFont="1" applyBorder="1" applyAlignment="1">
      <alignment horizontal="center" vertical="center" readingOrder="1"/>
    </xf>
    <xf numFmtId="0" fontId="30" fillId="0" borderId="1" xfId="0" applyFont="1" applyFill="1" applyBorder="1" applyAlignment="1">
      <alignment vertical="center" wrapText="1"/>
    </xf>
    <xf numFmtId="0" fontId="30" fillId="0" borderId="0" xfId="0" applyFont="1" applyFill="1" applyBorder="1" applyAlignment="1">
      <alignment horizontal="left" vertical="top" wrapText="1"/>
    </xf>
    <xf numFmtId="49" fontId="30" fillId="0" borderId="1" xfId="0" applyNumberFormat="1" applyFont="1" applyBorder="1" applyAlignment="1">
      <alignment horizontal="center" vertical="center" readingOrder="1"/>
    </xf>
    <xf numFmtId="0" fontId="30" fillId="0" borderId="1" xfId="0" applyFont="1" applyFill="1" applyBorder="1" applyAlignment="1">
      <alignment horizontal="justify" vertical="center" wrapText="1" readingOrder="1"/>
    </xf>
    <xf numFmtId="0" fontId="30" fillId="0" borderId="0" xfId="0" applyFont="1" applyFill="1" applyBorder="1" applyAlignment="1">
      <alignment horizontal="left" vertical="center" wrapText="1"/>
    </xf>
    <xf numFmtId="14" fontId="31" fillId="0" borderId="0" xfId="0" applyNumberFormat="1" applyFont="1" applyFill="1" applyBorder="1" applyAlignment="1">
      <alignment horizontal="justify" vertical="top" wrapText="1" readingOrder="1"/>
    </xf>
    <xf numFmtId="0" fontId="30" fillId="0" borderId="1" xfId="0" applyFont="1" applyFill="1" applyBorder="1" applyAlignment="1">
      <alignment horizontal="left" wrapText="1" readingOrder="1"/>
    </xf>
    <xf numFmtId="0" fontId="30" fillId="0" borderId="0" xfId="0" applyFont="1" applyBorder="1" applyAlignment="1">
      <alignment horizontal="justify" vertical="center" wrapText="1"/>
    </xf>
    <xf numFmtId="4" fontId="29" fillId="0" borderId="0" xfId="0" applyNumberFormat="1" applyFont="1" applyFill="1" applyBorder="1" applyAlignment="1">
      <alignment horizontal="center" vertical="center"/>
    </xf>
    <xf numFmtId="0" fontId="30" fillId="0" borderId="0" xfId="0" applyFont="1" applyFill="1" applyBorder="1" applyAlignment="1">
      <alignment vertical="center"/>
    </xf>
    <xf numFmtId="0" fontId="30" fillId="0" borderId="0" xfId="0" applyFont="1" applyBorder="1" applyAlignment="1">
      <alignment vertical="center"/>
    </xf>
    <xf numFmtId="0" fontId="30" fillId="0" borderId="1" xfId="0" applyFont="1" applyBorder="1" applyAlignment="1">
      <alignment horizontal="justify" vertical="center" wrapText="1"/>
    </xf>
    <xf numFmtId="4" fontId="29" fillId="0" borderId="1" xfId="0" applyNumberFormat="1" applyFont="1" applyFill="1" applyBorder="1" applyAlignment="1">
      <alignment horizontal="center" vertical="center"/>
    </xf>
    <xf numFmtId="171" fontId="29" fillId="0" borderId="0" xfId="0" applyNumberFormat="1" applyFont="1" applyFill="1" applyBorder="1" applyAlignment="1">
      <alignment horizontal="right" vertical="center"/>
    </xf>
    <xf numFmtId="171" fontId="29" fillId="0" borderId="1" xfId="0" applyNumberFormat="1" applyFont="1" applyFill="1" applyBorder="1" applyAlignment="1">
      <alignment horizontal="right" vertical="center"/>
    </xf>
    <xf numFmtId="0" fontId="30" fillId="0" borderId="0" xfId="0" applyNumberFormat="1" applyFont="1" applyFill="1" applyBorder="1" applyAlignment="1">
      <alignment horizontal="justify" vertical="top" wrapText="1" readingOrder="1"/>
    </xf>
    <xf numFmtId="49" fontId="30" fillId="0" borderId="0" xfId="0" applyNumberFormat="1" applyFont="1" applyBorder="1" applyAlignment="1">
      <alignment horizontal="center" readingOrder="1"/>
    </xf>
    <xf numFmtId="0" fontId="30" fillId="0" borderId="0" xfId="0" applyFont="1" applyFill="1" applyBorder="1" applyAlignment="1">
      <alignment horizontal="justify" wrapText="1" readingOrder="1"/>
    </xf>
    <xf numFmtId="0" fontId="30" fillId="0" borderId="0" xfId="0" applyFont="1" applyFill="1" applyBorder="1" applyAlignment="1">
      <alignment horizontal="center" vertical="center" readingOrder="1"/>
    </xf>
    <xf numFmtId="44" fontId="30" fillId="0" borderId="0" xfId="0" applyNumberFormat="1" applyFont="1" applyBorder="1" applyAlignment="1">
      <alignment horizontal="right" vertical="center" readingOrder="1"/>
    </xf>
    <xf numFmtId="49" fontId="37" fillId="0" borderId="0" xfId="0" applyNumberFormat="1" applyFont="1" applyFill="1" applyBorder="1" applyAlignment="1">
      <alignment horizontal="center" vertical="center"/>
    </xf>
    <xf numFmtId="0" fontId="35" fillId="0" borderId="0" xfId="0" applyFont="1" applyFill="1" applyBorder="1" applyAlignment="1">
      <alignment vertical="center" wrapText="1"/>
    </xf>
    <xf numFmtId="0" fontId="37" fillId="0" borderId="0" xfId="0" applyFont="1" applyFill="1" applyBorder="1" applyAlignment="1">
      <alignment horizontal="center"/>
    </xf>
    <xf numFmtId="4" fontId="37" fillId="0" borderId="0" xfId="0" applyNumberFormat="1" applyFont="1" applyFill="1" applyBorder="1" applyAlignment="1">
      <alignment horizontal="center"/>
    </xf>
    <xf numFmtId="4" fontId="37" fillId="0" borderId="0" xfId="0" applyNumberFormat="1" applyFont="1" applyFill="1" applyBorder="1" applyAlignment="1">
      <alignment horizontal="right"/>
    </xf>
    <xf numFmtId="0" fontId="37" fillId="0" borderId="0" xfId="0" applyFont="1" applyFill="1" applyBorder="1" applyAlignment="1">
      <alignment horizontal="center" vertical="center"/>
    </xf>
    <xf numFmtId="49" fontId="37" fillId="0" borderId="0" xfId="0" applyNumberFormat="1" applyFont="1" applyFill="1" applyAlignment="1">
      <alignment horizontal="center" vertical="center"/>
    </xf>
    <xf numFmtId="0" fontId="38" fillId="0" borderId="0" xfId="0" applyNumberFormat="1" applyFont="1" applyFill="1" applyBorder="1" applyAlignment="1">
      <alignment horizontal="justify" vertical="top" wrapText="1"/>
    </xf>
    <xf numFmtId="0" fontId="37" fillId="0" borderId="0" xfId="0" applyFont="1" applyFill="1" applyBorder="1" applyAlignment="1">
      <alignment horizontal="right"/>
    </xf>
    <xf numFmtId="49" fontId="37" fillId="0" borderId="1" xfId="0" applyNumberFormat="1" applyFont="1" applyFill="1" applyBorder="1" applyAlignment="1">
      <alignment horizontal="center" vertical="center"/>
    </xf>
    <xf numFmtId="0" fontId="38" fillId="0" borderId="1" xfId="0" applyFont="1" applyFill="1" applyBorder="1" applyAlignment="1">
      <alignment vertical="center" wrapText="1"/>
    </xf>
    <xf numFmtId="0" fontId="37" fillId="0" borderId="1" xfId="0" applyFont="1" applyFill="1" applyBorder="1" applyAlignment="1">
      <alignment horizontal="center"/>
    </xf>
    <xf numFmtId="171" fontId="29" fillId="0" borderId="1" xfId="0" applyNumberFormat="1" applyFont="1" applyFill="1" applyBorder="1" applyAlignment="1">
      <alignment horizontal="right"/>
    </xf>
    <xf numFmtId="14" fontId="29" fillId="0" borderId="0" xfId="0" applyNumberFormat="1" applyFont="1" applyFill="1" applyBorder="1" applyAlignment="1">
      <alignment vertical="center" wrapText="1"/>
    </xf>
    <xf numFmtId="14" fontId="30" fillId="0" borderId="0" xfId="0" applyNumberFormat="1" applyFont="1" applyFill="1" applyBorder="1" applyAlignment="1">
      <alignment vertical="top" wrapText="1"/>
    </xf>
    <xf numFmtId="0" fontId="29" fillId="0" borderId="0" xfId="0" applyFont="1" applyBorder="1" applyAlignment="1">
      <alignment horizontal="left" vertical="center" wrapText="1"/>
    </xf>
    <xf numFmtId="171" fontId="30" fillId="0" borderId="0" xfId="0" applyNumberFormat="1" applyFont="1" applyBorder="1" applyAlignment="1">
      <alignment horizontal="right"/>
    </xf>
    <xf numFmtId="0" fontId="30" fillId="0" borderId="0" xfId="0" applyFont="1" applyBorder="1" applyAlignment="1">
      <alignment horizontal="left" vertical="top" wrapText="1"/>
    </xf>
    <xf numFmtId="0" fontId="30" fillId="0" borderId="0" xfId="0" applyFont="1" applyBorder="1" applyAlignment="1">
      <alignment horizontal="left" vertical="center" wrapText="1"/>
    </xf>
    <xf numFmtId="0" fontId="30" fillId="0" borderId="1" xfId="0" applyFont="1" applyFill="1" applyBorder="1" applyAlignment="1">
      <alignment horizontal="center" vertical="center" wrapText="1"/>
    </xf>
    <xf numFmtId="0" fontId="30" fillId="0" borderId="1" xfId="0" applyFont="1" applyBorder="1" applyAlignment="1">
      <alignment horizontal="left" vertical="center" wrapText="1"/>
    </xf>
    <xf numFmtId="0" fontId="30" fillId="0" borderId="1" xfId="0" applyFont="1" applyBorder="1" applyAlignment="1">
      <alignment horizontal="center" wrapText="1"/>
    </xf>
    <xf numFmtId="0" fontId="29" fillId="0" borderId="1" xfId="0" applyFont="1" applyFill="1" applyBorder="1" applyAlignment="1">
      <alignment horizontal="center" wrapText="1"/>
    </xf>
    <xf numFmtId="0" fontId="29" fillId="0" borderId="0" xfId="0" applyFont="1" applyFill="1" applyBorder="1" applyAlignment="1">
      <alignment horizontal="left" vertical="center" wrapText="1"/>
    </xf>
    <xf numFmtId="4" fontId="29" fillId="0" borderId="0" xfId="0" applyNumberFormat="1" applyFont="1" applyFill="1" applyBorder="1" applyAlignment="1">
      <alignment horizontal="center" vertical="top"/>
    </xf>
    <xf numFmtId="4" fontId="30" fillId="0" borderId="0" xfId="0" applyNumberFormat="1" applyFont="1" applyFill="1" applyBorder="1" applyAlignment="1">
      <alignment horizontal="center" vertical="top"/>
    </xf>
    <xf numFmtId="171" fontId="30" fillId="0" borderId="0" xfId="0" applyNumberFormat="1" applyFont="1" applyBorder="1" applyAlignment="1">
      <alignment horizontal="right" vertical="top"/>
    </xf>
    <xf numFmtId="3" fontId="29" fillId="0" borderId="0" xfId="0" applyNumberFormat="1" applyFont="1" applyFill="1" applyBorder="1" applyAlignment="1">
      <alignment horizontal="center"/>
    </xf>
    <xf numFmtId="171" fontId="29" fillId="0" borderId="0" xfId="0" applyNumberFormat="1" applyFont="1" applyBorder="1" applyAlignment="1">
      <alignment horizontal="right"/>
    </xf>
    <xf numFmtId="49" fontId="30" fillId="0" borderId="1" xfId="0" applyNumberFormat="1" applyFont="1" applyFill="1" applyBorder="1" applyAlignment="1">
      <alignment horizontal="center" vertical="center"/>
    </xf>
    <xf numFmtId="0" fontId="30" fillId="0" borderId="1" xfId="0" applyFont="1" applyFill="1" applyBorder="1" applyAlignment="1">
      <alignment horizontal="left" vertical="center" wrapText="1"/>
    </xf>
    <xf numFmtId="3" fontId="29" fillId="0" borderId="1" xfId="0" applyNumberFormat="1" applyFont="1" applyFill="1" applyBorder="1" applyAlignment="1">
      <alignment horizontal="center"/>
    </xf>
    <xf numFmtId="171" fontId="29" fillId="0" borderId="1" xfId="0" applyNumberFormat="1" applyFont="1" applyBorder="1" applyAlignment="1">
      <alignment horizontal="right"/>
    </xf>
    <xf numFmtId="0" fontId="37" fillId="0" borderId="0" xfId="0" applyFont="1" applyBorder="1" applyAlignment="1">
      <alignment horizontal="center" vertical="top"/>
    </xf>
    <xf numFmtId="170" fontId="40" fillId="0" borderId="0" xfId="0" applyNumberFormat="1" applyFont="1" applyFill="1" applyBorder="1" applyAlignment="1">
      <alignment horizontal="center" vertical="top"/>
    </xf>
    <xf numFmtId="4" fontId="37" fillId="0" borderId="0" xfId="0" applyNumberFormat="1" applyFont="1" applyFill="1" applyBorder="1" applyAlignment="1">
      <alignment horizontal="right" vertical="top"/>
    </xf>
    <xf numFmtId="171" fontId="37" fillId="0" borderId="0" xfId="0" applyNumberFormat="1" applyFont="1" applyFill="1" applyBorder="1" applyAlignment="1">
      <alignment horizontal="right" vertical="top"/>
    </xf>
    <xf numFmtId="4" fontId="30" fillId="0" borderId="0" xfId="0" applyNumberFormat="1" applyFont="1" applyFill="1" applyBorder="1" applyAlignment="1">
      <alignment horizontal="right"/>
    </xf>
    <xf numFmtId="171" fontId="30" fillId="0" borderId="0" xfId="0" applyNumberFormat="1" applyFont="1" applyFill="1" applyBorder="1" applyAlignment="1">
      <alignment horizontal="right"/>
    </xf>
    <xf numFmtId="49" fontId="37" fillId="0" borderId="1" xfId="0" applyNumberFormat="1" applyFont="1" applyBorder="1" applyAlignment="1">
      <alignment horizontal="center"/>
    </xf>
    <xf numFmtId="0" fontId="37" fillId="0" borderId="1" xfId="0" applyFont="1" applyFill="1" applyBorder="1" applyAlignment="1">
      <alignment wrapText="1"/>
    </xf>
    <xf numFmtId="0" fontId="37" fillId="0" borderId="1" xfId="0" applyFont="1" applyBorder="1" applyAlignment="1">
      <alignment horizontal="center"/>
    </xf>
    <xf numFmtId="3" fontId="40" fillId="0" borderId="1" xfId="0" applyNumberFormat="1" applyFont="1" applyFill="1" applyBorder="1" applyAlignment="1">
      <alignment horizontal="center"/>
    </xf>
    <xf numFmtId="49" fontId="37" fillId="0" borderId="0" xfId="0" applyNumberFormat="1" applyFont="1" applyBorder="1" applyAlignment="1">
      <alignment horizontal="center" vertical="center"/>
    </xf>
    <xf numFmtId="0" fontId="35" fillId="0" borderId="0" xfId="0" applyFont="1" applyBorder="1" applyAlignment="1">
      <alignment vertical="center" wrapText="1"/>
    </xf>
    <xf numFmtId="0" fontId="30" fillId="0" borderId="0" xfId="0" applyFont="1" applyFill="1" applyAlignment="1">
      <alignment horizontal="left"/>
    </xf>
    <xf numFmtId="0" fontId="30" fillId="0" borderId="1" xfId="0" applyFont="1" applyFill="1" applyBorder="1" applyAlignment="1">
      <alignment horizontal="justify" vertical="top" wrapText="1" readingOrder="1"/>
    </xf>
    <xf numFmtId="49" fontId="30" fillId="0" borderId="0" xfId="0" applyNumberFormat="1" applyFont="1" applyFill="1" applyBorder="1" applyAlignment="1">
      <alignment horizontal="center" vertical="center" wrapText="1"/>
    </xf>
    <xf numFmtId="0" fontId="30" fillId="0" borderId="1" xfId="0" applyFont="1" applyFill="1" applyBorder="1" applyAlignment="1">
      <alignment horizontal="left" vertical="center" wrapText="1" readingOrder="1"/>
    </xf>
    <xf numFmtId="14" fontId="29" fillId="0" borderId="0" xfId="0" applyNumberFormat="1" applyFont="1" applyFill="1" applyBorder="1" applyAlignment="1">
      <alignment horizontal="left" vertical="center" wrapText="1"/>
    </xf>
    <xf numFmtId="14" fontId="30" fillId="0" borderId="0" xfId="0" applyNumberFormat="1" applyFont="1" applyFill="1" applyBorder="1" applyAlignment="1">
      <alignment horizontal="left" vertical="top" wrapText="1"/>
    </xf>
    <xf numFmtId="0" fontId="30" fillId="0" borderId="14" xfId="0" applyFont="1" applyFill="1" applyBorder="1" applyAlignment="1">
      <alignment horizontal="center" vertical="top"/>
    </xf>
    <xf numFmtId="4" fontId="29" fillId="0" borderId="15" xfId="0" applyNumberFormat="1" applyFont="1" applyFill="1" applyBorder="1" applyAlignment="1">
      <alignment horizontal="right" vertical="top"/>
    </xf>
    <xf numFmtId="171" fontId="30" fillId="0" borderId="16" xfId="0" applyNumberFormat="1" applyFont="1" applyFill="1" applyBorder="1" applyAlignment="1" applyProtection="1">
      <alignment horizontal="right" vertical="top"/>
    </xf>
    <xf numFmtId="49" fontId="41" fillId="0" borderId="0" xfId="0" applyNumberFormat="1" applyFont="1" applyFill="1" applyAlignment="1"/>
    <xf numFmtId="49" fontId="30" fillId="0" borderId="0" xfId="3" applyNumberFormat="1" applyFont="1" applyFill="1" applyAlignment="1">
      <alignment horizontal="center" vertical="center"/>
    </xf>
    <xf numFmtId="0" fontId="30" fillId="0" borderId="0" xfId="3" applyFont="1" applyFill="1" applyBorder="1" applyAlignment="1">
      <alignment horizontal="justify" vertical="top" wrapText="1"/>
    </xf>
    <xf numFmtId="0" fontId="30" fillId="0" borderId="14" xfId="3" applyFont="1" applyFill="1" applyBorder="1" applyAlignment="1">
      <alignment horizontal="center"/>
    </xf>
    <xf numFmtId="4" fontId="29" fillId="0" borderId="15" xfId="3" applyNumberFormat="1" applyFont="1" applyFill="1" applyBorder="1" applyAlignment="1">
      <alignment horizontal="right"/>
    </xf>
    <xf numFmtId="171" fontId="30" fillId="0" borderId="16" xfId="3" applyNumberFormat="1" applyFont="1" applyFill="1" applyBorder="1" applyAlignment="1" applyProtection="1">
      <alignment horizontal="right"/>
    </xf>
    <xf numFmtId="49" fontId="30" fillId="0" borderId="1" xfId="0" applyNumberFormat="1" applyFont="1" applyFill="1" applyBorder="1" applyAlignment="1">
      <alignment horizontal="center"/>
    </xf>
    <xf numFmtId="0" fontId="30" fillId="0" borderId="1" xfId="0" applyFont="1" applyFill="1" applyBorder="1" applyAlignment="1">
      <alignment horizontal="justify" wrapText="1"/>
    </xf>
    <xf numFmtId="0" fontId="30" fillId="0" borderId="17" xfId="0" applyFont="1" applyFill="1" applyBorder="1" applyAlignment="1">
      <alignment horizontal="center"/>
    </xf>
    <xf numFmtId="4" fontId="30" fillId="0" borderId="15" xfId="0" applyNumberFormat="1" applyFont="1" applyFill="1" applyBorder="1" applyAlignment="1">
      <alignment horizontal="right" vertical="top"/>
    </xf>
    <xf numFmtId="4" fontId="30" fillId="0" borderId="15" xfId="3" applyNumberFormat="1" applyFont="1" applyFill="1" applyBorder="1" applyAlignment="1">
      <alignment horizontal="right"/>
    </xf>
    <xf numFmtId="169" fontId="29" fillId="0" borderId="1" xfId="0" applyNumberFormat="1" applyFont="1" applyFill="1" applyBorder="1" applyAlignment="1">
      <alignment horizontal="center"/>
    </xf>
    <xf numFmtId="49" fontId="37" fillId="0" borderId="0" xfId="0" applyNumberFormat="1" applyFont="1" applyAlignment="1">
      <alignment horizontal="center" vertical="top"/>
    </xf>
    <xf numFmtId="0" fontId="37" fillId="0" borderId="0" xfId="0" applyFont="1" applyAlignment="1">
      <alignment horizontal="center" vertical="top"/>
    </xf>
    <xf numFmtId="170" fontId="40" fillId="0" borderId="0" xfId="0" applyNumberFormat="1" applyFont="1" applyAlignment="1">
      <alignment horizontal="center" vertical="top"/>
    </xf>
    <xf numFmtId="4" fontId="37" fillId="0" borderId="0" xfId="0" applyNumberFormat="1" applyFont="1" applyAlignment="1">
      <alignment horizontal="right" vertical="top"/>
    </xf>
    <xf numFmtId="171" fontId="37" fillId="0" borderId="0" xfId="0" applyNumberFormat="1" applyFont="1" applyAlignment="1">
      <alignment horizontal="right" vertical="top"/>
    </xf>
    <xf numFmtId="0" fontId="37" fillId="0" borderId="0" xfId="0" applyFont="1"/>
    <xf numFmtId="0" fontId="37" fillId="0" borderId="0" xfId="0" applyFont="1" applyAlignment="1">
      <alignment vertical="top"/>
    </xf>
    <xf numFmtId="0" fontId="30" fillId="0" borderId="0" xfId="0" applyFont="1" applyAlignment="1">
      <alignment horizontal="justify" vertical="center" wrapText="1"/>
    </xf>
    <xf numFmtId="0" fontId="30" fillId="0" borderId="0" xfId="0" applyFont="1" applyAlignment="1">
      <alignment vertical="center"/>
    </xf>
    <xf numFmtId="49" fontId="37" fillId="0" borderId="0" xfId="0" applyNumberFormat="1" applyFont="1" applyAlignment="1">
      <alignment horizontal="center" vertical="center"/>
    </xf>
    <xf numFmtId="14" fontId="35" fillId="0" borderId="0" xfId="0" applyNumberFormat="1" applyFont="1" applyAlignment="1">
      <alignment vertical="center" wrapText="1"/>
    </xf>
    <xf numFmtId="0" fontId="30" fillId="0" borderId="0" xfId="0" applyFont="1"/>
    <xf numFmtId="0" fontId="37" fillId="0" borderId="0" xfId="0" applyFont="1" applyFill="1" applyAlignment="1">
      <alignment horizontal="center" vertical="top"/>
    </xf>
    <xf numFmtId="170" fontId="40" fillId="0" borderId="0" xfId="0" applyNumberFormat="1" applyFont="1" applyFill="1" applyAlignment="1">
      <alignment horizontal="center" vertical="top"/>
    </xf>
    <xf numFmtId="4" fontId="37" fillId="0" borderId="0" xfId="0" applyNumberFormat="1" applyFont="1" applyFill="1" applyAlignment="1">
      <alignment horizontal="right" vertical="top"/>
    </xf>
    <xf numFmtId="171" fontId="37" fillId="0" borderId="0" xfId="0" applyNumberFormat="1" applyFont="1" applyFill="1" applyAlignment="1">
      <alignment horizontal="right" vertical="top"/>
    </xf>
    <xf numFmtId="0" fontId="30" fillId="0" borderId="0" xfId="0" applyFont="1" applyFill="1" applyAlignment="1">
      <alignment horizontal="center"/>
    </xf>
    <xf numFmtId="4" fontId="29" fillId="0" borderId="0" xfId="0" applyNumberFormat="1" applyFont="1" applyFill="1" applyAlignment="1">
      <alignment horizontal="center"/>
    </xf>
    <xf numFmtId="4" fontId="30" fillId="0" borderId="0" xfId="0" applyNumberFormat="1" applyFont="1" applyFill="1" applyAlignment="1">
      <alignment horizontal="right"/>
    </xf>
    <xf numFmtId="171" fontId="30" fillId="0" borderId="0" xfId="0" applyNumberFormat="1" applyFont="1" applyFill="1" applyAlignment="1">
      <alignment horizontal="right"/>
    </xf>
    <xf numFmtId="0" fontId="37" fillId="0" borderId="0" xfId="0" applyFont="1" applyFill="1" applyAlignment="1">
      <alignment horizontal="center"/>
    </xf>
    <xf numFmtId="49" fontId="37" fillId="0" borderId="0" xfId="0" applyNumberFormat="1" applyFont="1" applyFill="1" applyAlignment="1">
      <alignment horizontal="center"/>
    </xf>
    <xf numFmtId="49" fontId="30" fillId="0" borderId="0" xfId="0" applyNumberFormat="1" applyFont="1" applyFill="1" applyAlignment="1">
      <alignment horizontal="center"/>
    </xf>
    <xf numFmtId="0" fontId="35" fillId="0" borderId="0" xfId="0" applyFont="1" applyFill="1" applyAlignment="1">
      <alignment vertical="center" wrapText="1"/>
    </xf>
    <xf numFmtId="0" fontId="38" fillId="0" borderId="0" xfId="0" applyFont="1" applyFill="1" applyAlignment="1">
      <alignment horizontal="justify" vertical="center" wrapText="1"/>
    </xf>
    <xf numFmtId="0" fontId="29" fillId="0" borderId="0" xfId="0" applyFont="1" applyAlignment="1">
      <alignment horizontal="justify" vertical="center" wrapText="1"/>
    </xf>
    <xf numFmtId="0" fontId="30" fillId="0" borderId="0" xfId="0" applyFont="1" applyAlignment="1">
      <alignment horizontal="center"/>
    </xf>
    <xf numFmtId="4" fontId="30" fillId="0" borderId="0" xfId="0" applyNumberFormat="1" applyFont="1" applyAlignment="1">
      <alignment horizontal="center"/>
    </xf>
    <xf numFmtId="4" fontId="30" fillId="0" borderId="0" xfId="0" applyNumberFormat="1" applyFont="1" applyAlignment="1">
      <alignment horizontal="right"/>
    </xf>
    <xf numFmtId="171" fontId="30" fillId="0" borderId="0" xfId="0" applyNumberFormat="1" applyFont="1" applyAlignment="1">
      <alignment horizontal="right"/>
    </xf>
    <xf numFmtId="0" fontId="30" fillId="0" borderId="0" xfId="0" applyFont="1" applyAlignment="1">
      <alignment horizontal="justify" vertical="top" wrapText="1"/>
    </xf>
    <xf numFmtId="49" fontId="30" fillId="0" borderId="0" xfId="0" applyNumberFormat="1" applyFont="1" applyAlignment="1">
      <alignment horizontal="center"/>
    </xf>
    <xf numFmtId="0" fontId="29" fillId="0" borderId="0" xfId="0" applyFont="1" applyAlignment="1">
      <alignment horizontal="justify" wrapText="1"/>
    </xf>
    <xf numFmtId="171" fontId="29" fillId="0" borderId="0" xfId="0" applyNumberFormat="1" applyFont="1" applyAlignment="1">
      <alignment horizontal="right"/>
    </xf>
    <xf numFmtId="49" fontId="30" fillId="0" borderId="1" xfId="0" applyNumberFormat="1" applyFont="1" applyBorder="1" applyAlignment="1">
      <alignment horizontal="center"/>
    </xf>
    <xf numFmtId="0" fontId="29" fillId="0" borderId="1" xfId="0" applyFont="1" applyBorder="1" applyAlignment="1">
      <alignment horizontal="justify" wrapText="1"/>
    </xf>
    <xf numFmtId="0" fontId="29" fillId="0" borderId="1" xfId="0" applyFont="1" applyFill="1" applyBorder="1" applyAlignment="1">
      <alignment horizontal="justify" vertical="center" wrapText="1"/>
    </xf>
    <xf numFmtId="0" fontId="8" fillId="0" borderId="0" xfId="0" applyFont="1" applyAlignment="1">
      <alignment horizontal="center"/>
    </xf>
    <xf numFmtId="0" fontId="30" fillId="0" borderId="0" xfId="0" applyFont="1" applyFill="1" applyAlignment="1">
      <alignment horizontal="justify" vertical="top" wrapText="1"/>
    </xf>
    <xf numFmtId="0" fontId="38" fillId="0" borderId="0" xfId="0" applyFont="1" applyFill="1" applyAlignment="1">
      <alignment horizontal="justify" vertical="top" wrapText="1"/>
    </xf>
    <xf numFmtId="170" fontId="40" fillId="0" borderId="1" xfId="0" applyNumberFormat="1" applyFont="1" applyFill="1" applyBorder="1" applyAlignment="1">
      <alignment horizontal="center"/>
    </xf>
    <xf numFmtId="0" fontId="38" fillId="0" borderId="1" xfId="0" applyFont="1" applyFill="1" applyBorder="1" applyAlignment="1">
      <alignment horizontal="justify" wrapText="1"/>
    </xf>
    <xf numFmtId="0" fontId="30" fillId="0" borderId="1" xfId="0" quotePrefix="1" applyFont="1" applyFill="1" applyBorder="1" applyAlignment="1">
      <alignment horizontal="justify" vertical="center" wrapText="1"/>
    </xf>
    <xf numFmtId="0" fontId="23" fillId="2" borderId="0" xfId="0" applyFont="1" applyFill="1" applyAlignment="1">
      <alignment horizontal="left" vertical="top"/>
    </xf>
    <xf numFmtId="0" fontId="21" fillId="2" borderId="0" xfId="0" applyFont="1" applyFill="1" applyAlignment="1">
      <alignment vertical="top" wrapText="1"/>
    </xf>
    <xf numFmtId="0" fontId="21" fillId="2" borderId="0" xfId="2" applyFont="1" applyFill="1"/>
    <xf numFmtId="0" fontId="24" fillId="2" borderId="0" xfId="0" applyFont="1" applyFill="1" applyAlignment="1">
      <alignment vertical="top" wrapText="1"/>
    </xf>
    <xf numFmtId="4" fontId="24" fillId="2" borderId="0" xfId="0" applyNumberFormat="1" applyFont="1" applyFill="1" applyAlignment="1">
      <alignment wrapText="1"/>
    </xf>
    <xf numFmtId="0" fontId="3" fillId="0" borderId="0" xfId="0" applyFont="1" applyAlignment="1">
      <alignment horizontal="center"/>
    </xf>
    <xf numFmtId="0" fontId="21" fillId="0" borderId="0" xfId="0" applyFont="1" applyAlignment="1">
      <alignment horizontal="left"/>
    </xf>
    <xf numFmtId="0" fontId="23" fillId="2" borderId="0" xfId="0" applyFont="1" applyFill="1" applyAlignment="1">
      <alignment horizontal="left"/>
    </xf>
    <xf numFmtId="0" fontId="21" fillId="2" borderId="0" xfId="0" applyFont="1" applyFill="1"/>
    <xf numFmtId="0" fontId="7" fillId="0" borderId="0" xfId="0" applyFont="1" applyAlignment="1">
      <alignment horizontal="center"/>
    </xf>
    <xf numFmtId="44" fontId="30" fillId="0" borderId="3" xfId="0" applyNumberFormat="1" applyFont="1" applyBorder="1" applyAlignment="1">
      <alignment horizontal="right" readingOrder="1"/>
    </xf>
    <xf numFmtId="0" fontId="3" fillId="0" borderId="0" xfId="0" applyFont="1" applyAlignment="1">
      <alignment horizontal="center" vertical="center"/>
    </xf>
    <xf numFmtId="0" fontId="4" fillId="0" borderId="0" xfId="0" applyFont="1" applyAlignment="1">
      <alignment horizontal="left" vertical="center"/>
    </xf>
    <xf numFmtId="49" fontId="30" fillId="0" borderId="0" xfId="0" applyNumberFormat="1" applyFont="1" applyAlignment="1">
      <alignment horizontal="center" vertical="center" readingOrder="1"/>
    </xf>
    <xf numFmtId="0" fontId="30" fillId="0" borderId="0" xfId="0" applyFont="1" applyAlignment="1">
      <alignment horizontal="center" readingOrder="1"/>
    </xf>
    <xf numFmtId="4" fontId="30" fillId="0" borderId="0" xfId="0" applyNumberFormat="1" applyFont="1" applyAlignment="1">
      <alignment horizontal="center" readingOrder="1"/>
    </xf>
    <xf numFmtId="44" fontId="30" fillId="0" borderId="0" xfId="0" applyNumberFormat="1" applyFont="1" applyAlignment="1">
      <alignment horizontal="right" readingOrder="1"/>
    </xf>
    <xf numFmtId="0" fontId="30" fillId="0" borderId="0" xfId="0" applyFont="1" applyAlignment="1">
      <alignment horizontal="left" vertical="center" wrapText="1" readingOrder="1"/>
    </xf>
    <xf numFmtId="0" fontId="3" fillId="0" borderId="0" xfId="0" applyFont="1" applyAlignment="1">
      <alignment horizontal="left" vertical="center"/>
    </xf>
    <xf numFmtId="0" fontId="30" fillId="0" borderId="0" xfId="0" applyFont="1" applyAlignment="1">
      <alignment vertical="center" wrapText="1" readingOrder="1"/>
    </xf>
    <xf numFmtId="0" fontId="30" fillId="0" borderId="0" xfId="0" applyFont="1" applyAlignment="1">
      <alignment horizontal="left" vertical="center" wrapText="1"/>
    </xf>
    <xf numFmtId="0" fontId="30" fillId="0" borderId="0" xfId="0" applyFont="1" applyAlignment="1">
      <alignment wrapText="1" readingOrder="1"/>
    </xf>
    <xf numFmtId="4" fontId="30" fillId="0" borderId="0" xfId="0" applyNumberFormat="1" applyFont="1" applyAlignment="1">
      <alignment wrapText="1"/>
    </xf>
    <xf numFmtId="4" fontId="30" fillId="0" borderId="0" xfId="0" applyNumberFormat="1" applyFont="1" applyAlignment="1">
      <alignment wrapText="1" readingOrder="1"/>
    </xf>
    <xf numFmtId="44" fontId="30" fillId="0" borderId="0" xfId="0" applyNumberFormat="1" applyFont="1" applyAlignment="1">
      <alignment wrapText="1" readingOrder="1"/>
    </xf>
    <xf numFmtId="0" fontId="30" fillId="0" borderId="1" xfId="0" applyFont="1" applyBorder="1" applyAlignment="1">
      <alignment horizontal="left" vertical="center" wrapText="1" readingOrder="1"/>
    </xf>
    <xf numFmtId="4" fontId="30" fillId="0" borderId="1" xfId="0" applyNumberFormat="1" applyFont="1" applyBorder="1" applyAlignment="1">
      <alignment horizontal="right" readingOrder="1"/>
    </xf>
    <xf numFmtId="49" fontId="31" fillId="0" borderId="0" xfId="0" applyNumberFormat="1" applyFont="1" applyAlignment="1">
      <alignment horizontal="center" vertical="center" readingOrder="1"/>
    </xf>
    <xf numFmtId="0" fontId="31" fillId="0" borderId="0" xfId="0" applyFont="1" applyAlignment="1">
      <alignment horizontal="justify" vertical="center" wrapText="1" readingOrder="1"/>
    </xf>
    <xf numFmtId="0" fontId="31" fillId="0" borderId="0" xfId="0" applyFont="1" applyAlignment="1">
      <alignment horizontal="center" readingOrder="1"/>
    </xf>
    <xf numFmtId="4" fontId="31" fillId="0" borderId="0" xfId="0" applyNumberFormat="1" applyFont="1" applyAlignment="1">
      <alignment horizontal="center"/>
    </xf>
    <xf numFmtId="4" fontId="31" fillId="0" borderId="0" xfId="0" applyNumberFormat="1" applyFont="1" applyAlignment="1">
      <alignment horizontal="right" readingOrder="1"/>
    </xf>
    <xf numFmtId="44" fontId="31" fillId="0" borderId="0" xfId="0" applyNumberFormat="1" applyFont="1" applyAlignment="1">
      <alignment horizontal="right" readingOrder="1"/>
    </xf>
    <xf numFmtId="0" fontId="29" fillId="0" borderId="0" xfId="0" applyFont="1" applyAlignment="1">
      <alignment horizontal="left" vertical="center" wrapText="1" readingOrder="1"/>
    </xf>
    <xf numFmtId="4" fontId="30" fillId="0" borderId="0" xfId="0" applyNumberFormat="1" applyFont="1" applyAlignment="1">
      <alignment horizontal="right" readingOrder="1"/>
    </xf>
    <xf numFmtId="44" fontId="29" fillId="0" borderId="0" xfId="0" applyNumberFormat="1" applyFont="1" applyAlignment="1">
      <alignment horizontal="right" readingOrder="1"/>
    </xf>
    <xf numFmtId="0" fontId="30" fillId="0" borderId="0" xfId="0" applyFont="1" applyAlignment="1">
      <alignment horizontal="justify" vertical="center" wrapText="1" readingOrder="1"/>
    </xf>
    <xf numFmtId="0" fontId="30" fillId="0" borderId="1" xfId="0" applyFont="1" applyBorder="1" applyAlignment="1">
      <alignment horizontal="center" vertical="center" wrapText="1"/>
    </xf>
    <xf numFmtId="0" fontId="30" fillId="0" borderId="0" xfId="0" applyFont="1" applyAlignment="1">
      <alignment horizontal="center" vertical="center" wrapText="1"/>
    </xf>
    <xf numFmtId="4" fontId="30" fillId="0" borderId="0" xfId="0" applyNumberFormat="1" applyFont="1" applyAlignment="1">
      <alignment horizontal="right" wrapText="1"/>
    </xf>
    <xf numFmtId="0" fontId="30" fillId="0" borderId="0" xfId="0" applyFont="1" applyAlignment="1">
      <alignment horizontal="center" vertical="top" wrapText="1"/>
    </xf>
    <xf numFmtId="0" fontId="43" fillId="0" borderId="0" xfId="0" applyFont="1" applyAlignment="1">
      <alignment horizontal="justify" vertical="center" wrapText="1"/>
    </xf>
    <xf numFmtId="0" fontId="30" fillId="0" borderId="0" xfId="0" applyFont="1" applyAlignment="1">
      <alignment horizontal="center" vertical="center" wrapText="1" readingOrder="1"/>
    </xf>
    <xf numFmtId="0" fontId="42" fillId="0" borderId="0" xfId="0" applyFont="1" applyAlignment="1">
      <alignment horizontal="center" vertical="center" wrapText="1"/>
    </xf>
    <xf numFmtId="0" fontId="30" fillId="0" borderId="0" xfId="0" applyFont="1" applyAlignment="1">
      <alignment horizontal="justify" vertical="top" wrapText="1" readingOrder="1"/>
    </xf>
    <xf numFmtId="0" fontId="31" fillId="0" borderId="0" xfId="0" applyFont="1" applyAlignment="1">
      <alignment horizontal="justify" vertical="top" wrapText="1" readingOrder="1"/>
    </xf>
    <xf numFmtId="0" fontId="31" fillId="0" borderId="0" xfId="0" applyFont="1" applyAlignment="1">
      <alignment horizontal="center" vertical="top" readingOrder="1"/>
    </xf>
    <xf numFmtId="4" fontId="31" fillId="0" borderId="0" xfId="0" applyNumberFormat="1" applyFont="1" applyAlignment="1">
      <alignment horizontal="center" vertical="top" readingOrder="1"/>
    </xf>
    <xf numFmtId="0" fontId="30" fillId="0" borderId="0" xfId="0" applyFont="1" applyAlignment="1">
      <alignment horizontal="center" vertical="top" readingOrder="1"/>
    </xf>
    <xf numFmtId="4" fontId="30" fillId="0" borderId="0" xfId="0" applyNumberFormat="1" applyFont="1" applyAlignment="1">
      <alignment horizontal="center" vertical="top" readingOrder="1"/>
    </xf>
    <xf numFmtId="0" fontId="42" fillId="0" borderId="0" xfId="0" applyFont="1" applyAlignment="1">
      <alignment vertical="center" wrapText="1"/>
    </xf>
    <xf numFmtId="0" fontId="30" fillId="0" borderId="1" xfId="0" applyFont="1" applyBorder="1" applyAlignment="1">
      <alignment vertical="center" wrapText="1" readingOrder="1"/>
    </xf>
    <xf numFmtId="4" fontId="29" fillId="0" borderId="1" xfId="0" applyNumberFormat="1" applyFont="1" applyBorder="1" applyAlignment="1">
      <alignment horizontal="center"/>
    </xf>
    <xf numFmtId="49" fontId="20" fillId="0" borderId="0" xfId="0" applyNumberFormat="1" applyFont="1" applyAlignment="1">
      <alignment horizontal="center" vertical="top" readingOrder="1"/>
    </xf>
    <xf numFmtId="0" fontId="20" fillId="0" borderId="0" xfId="0" applyFont="1" applyAlignment="1">
      <alignment horizontal="justify" vertical="top" wrapText="1" readingOrder="1"/>
    </xf>
    <xf numFmtId="0" fontId="20" fillId="0" borderId="0" xfId="0" applyFont="1" applyAlignment="1">
      <alignment horizontal="center" vertical="top" readingOrder="1"/>
    </xf>
    <xf numFmtId="4" fontId="20" fillId="0" borderId="0" xfId="0" applyNumberFormat="1" applyFont="1" applyAlignment="1">
      <alignment horizontal="center" vertical="top" readingOrder="1"/>
    </xf>
    <xf numFmtId="0" fontId="9" fillId="0" borderId="0" xfId="0" applyFont="1" applyAlignment="1">
      <alignment horizontal="center" vertical="top"/>
    </xf>
    <xf numFmtId="0" fontId="9" fillId="0" borderId="0" xfId="0" applyFont="1" applyAlignment="1">
      <alignment horizontal="right" vertical="center" wrapText="1"/>
    </xf>
    <xf numFmtId="0" fontId="9" fillId="0" borderId="0" xfId="0" quotePrefix="1" applyFont="1" applyAlignment="1">
      <alignment horizontal="right" vertical="center"/>
    </xf>
    <xf numFmtId="4" fontId="9" fillId="0" borderId="0" xfId="0" applyNumberFormat="1" applyFont="1" applyAlignment="1">
      <alignment horizontal="centerContinuous" vertical="center"/>
    </xf>
    <xf numFmtId="4" fontId="9" fillId="0" borderId="0" xfId="0" applyNumberFormat="1" applyFont="1" applyAlignment="1">
      <alignment horizontal="center"/>
    </xf>
    <xf numFmtId="4" fontId="9" fillId="0" borderId="0" xfId="0" applyNumberFormat="1" applyFont="1" applyAlignment="1">
      <alignment horizontal="centerContinuous"/>
    </xf>
    <xf numFmtId="0" fontId="9" fillId="0" borderId="0" xfId="0" applyFont="1" applyAlignment="1">
      <alignment horizontal="center" vertical="top" textRotation="90" wrapText="1"/>
    </xf>
    <xf numFmtId="0" fontId="12" fillId="0" borderId="3" xfId="0" applyFont="1" applyBorder="1" applyAlignment="1">
      <alignment horizontal="left" vertical="center"/>
    </xf>
    <xf numFmtId="0" fontId="12" fillId="0" borderId="0" xfId="0" applyFont="1" applyAlignment="1">
      <alignment horizontal="left" vertical="center"/>
    </xf>
    <xf numFmtId="0" fontId="9" fillId="0" borderId="0" xfId="0" applyFont="1" applyAlignment="1">
      <alignment horizontal="center" vertical="center"/>
    </xf>
    <xf numFmtId="4" fontId="9" fillId="0" borderId="0" xfId="0" applyNumberFormat="1"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left" vertical="center"/>
    </xf>
    <xf numFmtId="4" fontId="18" fillId="0" borderId="0" xfId="0" applyNumberFormat="1" applyFont="1" applyAlignment="1">
      <alignment horizontal="right" vertical="center"/>
    </xf>
    <xf numFmtId="0" fontId="9" fillId="0" borderId="4" xfId="0" applyFont="1" applyBorder="1" applyAlignment="1">
      <alignment horizontal="center" vertical="center" wrapText="1"/>
    </xf>
    <xf numFmtId="4" fontId="9" fillId="0" borderId="4" xfId="0" applyNumberFormat="1" applyFont="1" applyBorder="1" applyAlignment="1">
      <alignment horizontal="right" vertical="center"/>
    </xf>
    <xf numFmtId="0" fontId="5" fillId="0" borderId="0" xfId="0" applyFont="1" applyAlignment="1">
      <alignment horizontal="center" vertical="top"/>
    </xf>
    <xf numFmtId="0" fontId="5" fillId="0" borderId="0" xfId="0" applyFont="1" applyAlignment="1">
      <alignment horizontal="center" vertical="center"/>
    </xf>
    <xf numFmtId="4" fontId="5" fillId="0" borderId="0" xfId="0" applyNumberFormat="1" applyFont="1" applyAlignment="1">
      <alignment horizontal="center" vertical="center"/>
    </xf>
    <xf numFmtId="4" fontId="5" fillId="0" borderId="0" xfId="0" applyNumberFormat="1" applyFont="1" applyAlignment="1">
      <alignment horizontal="center"/>
    </xf>
    <xf numFmtId="4" fontId="28" fillId="0" borderId="0" xfId="0" applyNumberFormat="1" applyFont="1"/>
    <xf numFmtId="4" fontId="30" fillId="0" borderId="1" xfId="0" applyNumberFormat="1" applyFont="1" applyFill="1" applyBorder="1" applyAlignment="1">
      <alignment horizontal="center"/>
    </xf>
    <xf numFmtId="4" fontId="30" fillId="0" borderId="0" xfId="0" applyNumberFormat="1" applyFont="1" applyFill="1" applyBorder="1" applyAlignment="1">
      <alignment horizontal="right" vertical="center"/>
    </xf>
    <xf numFmtId="4" fontId="30" fillId="0" borderId="1" xfId="0" applyNumberFormat="1" applyFont="1" applyFill="1" applyBorder="1" applyAlignment="1">
      <alignment horizontal="right" vertical="center"/>
    </xf>
    <xf numFmtId="49" fontId="29" fillId="3" borderId="8" xfId="0" applyNumberFormat="1" applyFont="1" applyFill="1" applyBorder="1" applyAlignment="1">
      <alignment horizontal="center" vertical="center" textRotation="90" wrapText="1" readingOrder="1"/>
    </xf>
    <xf numFmtId="49" fontId="29" fillId="3" borderId="9" xfId="0" applyNumberFormat="1" applyFont="1" applyFill="1" applyBorder="1" applyAlignment="1">
      <alignment horizontal="center" vertical="center" textRotation="90" wrapText="1" readingOrder="1"/>
    </xf>
    <xf numFmtId="0" fontId="29" fillId="3" borderId="9" xfId="0" applyFont="1" applyFill="1" applyBorder="1" applyAlignment="1">
      <alignment horizontal="center" vertical="center" wrapText="1" readingOrder="1"/>
    </xf>
    <xf numFmtId="49" fontId="29" fillId="3" borderId="9" xfId="0" applyNumberFormat="1" applyFont="1" applyFill="1" applyBorder="1" applyAlignment="1">
      <alignment horizontal="center" vertical="center" wrapText="1" readingOrder="1"/>
    </xf>
    <xf numFmtId="44" fontId="29" fillId="3" borderId="12" xfId="0" applyNumberFormat="1" applyFont="1" applyFill="1" applyBorder="1" applyAlignment="1">
      <alignment horizontal="center" vertical="center" wrapText="1" readingOrder="1"/>
    </xf>
    <xf numFmtId="49" fontId="29" fillId="3" borderId="11" xfId="0" applyNumberFormat="1" applyFont="1" applyFill="1" applyBorder="1" applyAlignment="1">
      <alignment horizontal="center" vertical="center" readingOrder="1"/>
    </xf>
    <xf numFmtId="49" fontId="29" fillId="3" borderId="5" xfId="0" applyNumberFormat="1" applyFont="1" applyFill="1" applyBorder="1" applyAlignment="1">
      <alignment horizontal="center" vertical="center" readingOrder="1"/>
    </xf>
    <xf numFmtId="0" fontId="29" fillId="3" borderId="5" xfId="0" applyFont="1" applyFill="1" applyBorder="1" applyAlignment="1">
      <alignment horizontal="center" vertical="center" wrapText="1" readingOrder="1"/>
    </xf>
    <xf numFmtId="0" fontId="29" fillId="3" borderId="5" xfId="0" applyFont="1" applyFill="1" applyBorder="1" applyAlignment="1">
      <alignment horizontal="center" vertical="center" readingOrder="1"/>
    </xf>
    <xf numFmtId="4" fontId="29" fillId="3" borderId="5" xfId="0" applyNumberFormat="1" applyFont="1" applyFill="1" applyBorder="1" applyAlignment="1">
      <alignment horizontal="center"/>
    </xf>
    <xf numFmtId="4" fontId="29" fillId="3" borderId="5" xfId="0" applyNumberFormat="1" applyFont="1" applyFill="1" applyBorder="1" applyAlignment="1">
      <alignment horizontal="center" vertical="center" readingOrder="1"/>
    </xf>
    <xf numFmtId="44" fontId="29" fillId="3" borderId="12" xfId="0" applyNumberFormat="1" applyFont="1" applyFill="1" applyBorder="1" applyAlignment="1">
      <alignment horizontal="right" readingOrder="1"/>
    </xf>
    <xf numFmtId="49" fontId="29" fillId="3" borderId="13" xfId="0" applyNumberFormat="1" applyFont="1" applyFill="1" applyBorder="1" applyAlignment="1">
      <alignment horizontal="center" vertical="top" readingOrder="1"/>
    </xf>
    <xf numFmtId="49" fontId="29" fillId="3" borderId="2" xfId="0" applyNumberFormat="1" applyFont="1" applyFill="1" applyBorder="1" applyAlignment="1">
      <alignment horizontal="center" vertical="top" readingOrder="1"/>
    </xf>
    <xf numFmtId="0" fontId="29" fillId="3" borderId="2" xfId="0" applyFont="1" applyFill="1" applyBorder="1" applyAlignment="1">
      <alignment horizontal="left" vertical="center" wrapText="1" readingOrder="1"/>
    </xf>
    <xf numFmtId="0" fontId="29" fillId="3" borderId="2" xfId="0" applyFont="1" applyFill="1" applyBorder="1" applyAlignment="1">
      <alignment horizontal="center" vertical="top" readingOrder="1"/>
    </xf>
    <xf numFmtId="4" fontId="29" fillId="3" borderId="2" xfId="0" applyNumberFormat="1" applyFont="1" applyFill="1" applyBorder="1" applyAlignment="1">
      <alignment horizontal="center"/>
    </xf>
    <xf numFmtId="4" fontId="29" fillId="3" borderId="2" xfId="0" applyNumberFormat="1" applyFont="1" applyFill="1" applyBorder="1" applyAlignment="1">
      <alignment horizontal="center" vertical="top" readingOrder="1"/>
    </xf>
    <xf numFmtId="0" fontId="11" fillId="3" borderId="0" xfId="0" applyFont="1" applyFill="1" applyAlignment="1">
      <alignment horizontal="left" vertical="center"/>
    </xf>
    <xf numFmtId="0" fontId="9" fillId="3" borderId="0" xfId="0" applyFont="1" applyFill="1" applyAlignment="1">
      <alignment horizontal="center" vertical="center"/>
    </xf>
    <xf numFmtId="4" fontId="9" fillId="3" borderId="0" xfId="0" applyNumberFormat="1" applyFont="1" applyFill="1" applyAlignment="1">
      <alignment horizontal="center" vertical="center"/>
    </xf>
    <xf numFmtId="0" fontId="11" fillId="3" borderId="1" xfId="0" applyFont="1" applyFill="1" applyBorder="1" applyAlignment="1">
      <alignment horizontal="left" vertical="center"/>
    </xf>
    <xf numFmtId="0" fontId="9" fillId="3" borderId="1" xfId="0" applyFont="1" applyFill="1" applyBorder="1" applyAlignment="1">
      <alignment horizontal="center" vertical="center"/>
    </xf>
    <xf numFmtId="4" fontId="9" fillId="3" borderId="1" xfId="0" applyNumberFormat="1" applyFont="1" applyFill="1" applyBorder="1" applyAlignment="1">
      <alignment horizontal="center" vertical="center"/>
    </xf>
    <xf numFmtId="0" fontId="10" fillId="3" borderId="2"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4" xfId="0" applyFont="1" applyFill="1" applyBorder="1" applyAlignment="1">
      <alignment horizontal="left" vertical="center"/>
    </xf>
    <xf numFmtId="17" fontId="10" fillId="3" borderId="4" xfId="0" applyNumberFormat="1" applyFont="1" applyFill="1" applyBorder="1" applyAlignment="1">
      <alignment horizontal="left" vertical="center"/>
    </xf>
    <xf numFmtId="17" fontId="10" fillId="3" borderId="0" xfId="0" quotePrefix="1" applyNumberFormat="1" applyFont="1" applyFill="1" applyAlignment="1">
      <alignment horizontal="left" vertical="center"/>
    </xf>
    <xf numFmtId="0" fontId="10" fillId="3" borderId="1" xfId="0" applyFont="1" applyFill="1" applyBorder="1" applyAlignment="1">
      <alignment horizontal="left" vertical="center"/>
    </xf>
    <xf numFmtId="4" fontId="9" fillId="3" borderId="4" xfId="0" applyNumberFormat="1" applyFont="1" applyFill="1" applyBorder="1" applyAlignment="1">
      <alignment horizontal="center" vertical="center"/>
    </xf>
    <xf numFmtId="0" fontId="10" fillId="3" borderId="7" xfId="0" applyFont="1" applyFill="1" applyBorder="1" applyAlignment="1">
      <alignment horizontal="left" vertical="center"/>
    </xf>
    <xf numFmtId="0" fontId="9" fillId="3" borderId="7" xfId="0" applyFont="1" applyFill="1" applyBorder="1" applyAlignment="1">
      <alignment horizontal="center" vertical="center"/>
    </xf>
    <xf numFmtId="4" fontId="9" fillId="3" borderId="7" xfId="0" applyNumberFormat="1" applyFont="1" applyFill="1" applyBorder="1" applyAlignment="1">
      <alignment horizontal="center" vertical="center"/>
    </xf>
    <xf numFmtId="0" fontId="9" fillId="3" borderId="2" xfId="0" applyFont="1" applyFill="1" applyBorder="1" applyAlignment="1">
      <alignment horizontal="center" vertical="center" wrapText="1"/>
    </xf>
    <xf numFmtId="0" fontId="9" fillId="3" borderId="2" xfId="0" applyFont="1" applyFill="1" applyBorder="1" applyAlignment="1">
      <alignment horizontal="left" vertical="center"/>
    </xf>
    <xf numFmtId="0" fontId="9" fillId="3" borderId="2" xfId="0" applyFont="1" applyFill="1" applyBorder="1" applyAlignment="1">
      <alignment horizontal="center" vertical="center"/>
    </xf>
    <xf numFmtId="4" fontId="9" fillId="3" borderId="2" xfId="0" applyNumberFormat="1" applyFont="1" applyFill="1" applyBorder="1" applyAlignment="1">
      <alignment horizontal="center" vertical="center"/>
    </xf>
    <xf numFmtId="166" fontId="27" fillId="3" borderId="2" xfId="0" applyNumberFormat="1" applyFont="1" applyFill="1" applyBorder="1" applyAlignment="1">
      <alignment horizontal="right" vertical="center"/>
    </xf>
    <xf numFmtId="0" fontId="5" fillId="3" borderId="5" xfId="0" applyFont="1" applyFill="1" applyBorder="1" applyAlignment="1">
      <alignment horizontal="left" vertical="center"/>
    </xf>
    <xf numFmtId="0" fontId="9" fillId="3" borderId="5" xfId="0" applyFont="1" applyFill="1" applyBorder="1" applyAlignment="1">
      <alignment horizontal="left" vertical="center"/>
    </xf>
    <xf numFmtId="166" fontId="27" fillId="3" borderId="5" xfId="0" applyNumberFormat="1" applyFont="1" applyFill="1" applyBorder="1" applyAlignment="1">
      <alignment horizontal="right" vertical="center"/>
    </xf>
    <xf numFmtId="0" fontId="10" fillId="3" borderId="6" xfId="0" applyFont="1" applyFill="1" applyBorder="1" applyAlignment="1">
      <alignment horizontal="left" vertical="center"/>
    </xf>
    <xf numFmtId="0" fontId="11" fillId="3" borderId="6" xfId="0" applyFont="1" applyFill="1" applyBorder="1" applyAlignment="1">
      <alignment horizontal="left" vertical="center"/>
    </xf>
    <xf numFmtId="0" fontId="9" fillId="3" borderId="6" xfId="0" applyFont="1" applyFill="1" applyBorder="1" applyAlignment="1">
      <alignment horizontal="center" vertical="center"/>
    </xf>
    <xf numFmtId="4" fontId="9" fillId="3" borderId="6" xfId="0" applyNumberFormat="1" applyFont="1" applyFill="1" applyBorder="1" applyAlignment="1">
      <alignment horizontal="center" vertical="center"/>
    </xf>
    <xf numFmtId="49" fontId="29" fillId="4" borderId="8" xfId="0" applyNumberFormat="1" applyFont="1" applyFill="1" applyBorder="1" applyAlignment="1">
      <alignment horizontal="center" vertical="center" textRotation="90" wrapText="1" readingOrder="1"/>
    </xf>
    <xf numFmtId="49" fontId="29" fillId="4" borderId="9" xfId="0" applyNumberFormat="1" applyFont="1" applyFill="1" applyBorder="1" applyAlignment="1">
      <alignment horizontal="center" vertical="center" textRotation="90" wrapText="1" readingOrder="1"/>
    </xf>
    <xf numFmtId="0" fontId="29" fillId="4" borderId="9" xfId="0" applyFont="1" applyFill="1" applyBorder="1" applyAlignment="1">
      <alignment horizontal="center" vertical="center" wrapText="1" readingOrder="1"/>
    </xf>
    <xf numFmtId="49" fontId="29" fillId="4" borderId="9" xfId="0" applyNumberFormat="1" applyFont="1" applyFill="1" applyBorder="1" applyAlignment="1">
      <alignment horizontal="center" vertical="center" wrapText="1" readingOrder="1"/>
    </xf>
    <xf numFmtId="44" fontId="29" fillId="4" borderId="12" xfId="0" applyNumberFormat="1" applyFont="1" applyFill="1" applyBorder="1" applyAlignment="1">
      <alignment horizontal="center" vertical="center" wrapText="1" readingOrder="1"/>
    </xf>
    <xf numFmtId="49" fontId="29" fillId="4" borderId="13" xfId="0" applyNumberFormat="1" applyFont="1" applyFill="1" applyBorder="1" applyAlignment="1">
      <alignment horizontal="center" vertical="top" readingOrder="1"/>
    </xf>
    <xf numFmtId="49" fontId="29" fillId="4" borderId="2" xfId="0" applyNumberFormat="1" applyFont="1" applyFill="1" applyBorder="1" applyAlignment="1">
      <alignment horizontal="center" vertical="top" readingOrder="1"/>
    </xf>
    <xf numFmtId="0" fontId="29" fillId="4" borderId="2" xfId="0" applyFont="1" applyFill="1" applyBorder="1" applyAlignment="1">
      <alignment horizontal="left" vertical="center" wrapText="1" readingOrder="1"/>
    </xf>
    <xf numFmtId="0" fontId="29" fillId="4" borderId="2" xfId="0" applyFont="1" applyFill="1" applyBorder="1" applyAlignment="1">
      <alignment horizontal="center" vertical="top" readingOrder="1"/>
    </xf>
    <xf numFmtId="4" fontId="29" fillId="4" borderId="2" xfId="0" applyNumberFormat="1" applyFont="1" applyFill="1" applyBorder="1" applyAlignment="1">
      <alignment horizontal="center"/>
    </xf>
    <xf numFmtId="4" fontId="29" fillId="4" borderId="2" xfId="0" applyNumberFormat="1" applyFont="1" applyFill="1" applyBorder="1" applyAlignment="1">
      <alignment horizontal="center" vertical="top" readingOrder="1"/>
    </xf>
    <xf numFmtId="171" fontId="29" fillId="4" borderId="10" xfId="0" applyNumberFormat="1" applyFont="1" applyFill="1" applyBorder="1" applyAlignment="1">
      <alignment horizontal="right" readingOrder="1"/>
    </xf>
    <xf numFmtId="49" fontId="29" fillId="4" borderId="11" xfId="0" applyNumberFormat="1" applyFont="1" applyFill="1" applyBorder="1" applyAlignment="1">
      <alignment horizontal="center" vertical="center" readingOrder="1"/>
    </xf>
    <xf numFmtId="0" fontId="29" fillId="4" borderId="5" xfId="0" applyFont="1" applyFill="1" applyBorder="1" applyAlignment="1">
      <alignment horizontal="center" vertical="center" wrapText="1" readingOrder="1"/>
    </xf>
    <xf numFmtId="0" fontId="29" fillId="4" borderId="5" xfId="0" applyFont="1" applyFill="1" applyBorder="1" applyAlignment="1">
      <alignment horizontal="center" vertical="center" readingOrder="1"/>
    </xf>
    <xf numFmtId="4" fontId="29" fillId="4" borderId="5" xfId="0" applyNumberFormat="1" applyFont="1" applyFill="1" applyBorder="1" applyAlignment="1">
      <alignment horizontal="center"/>
    </xf>
    <xf numFmtId="4" fontId="29" fillId="4" borderId="5" xfId="0" applyNumberFormat="1" applyFont="1" applyFill="1" applyBorder="1" applyAlignment="1">
      <alignment horizontal="center" vertical="center" readingOrder="1"/>
    </xf>
    <xf numFmtId="44" fontId="29" fillId="4" borderId="12" xfId="0" applyNumberFormat="1" applyFont="1" applyFill="1" applyBorder="1" applyAlignment="1">
      <alignment horizontal="right" readingOrder="1"/>
    </xf>
    <xf numFmtId="49" fontId="33" fillId="4" borderId="13" xfId="0" applyNumberFormat="1" applyFont="1" applyFill="1" applyBorder="1" applyAlignment="1">
      <alignment horizontal="center" vertical="center" readingOrder="1"/>
    </xf>
    <xf numFmtId="49" fontId="33" fillId="4" borderId="2" xfId="0" applyNumberFormat="1" applyFont="1" applyFill="1" applyBorder="1" applyAlignment="1">
      <alignment horizontal="center" vertical="center" readingOrder="1"/>
    </xf>
    <xf numFmtId="0" fontId="33" fillId="4" borderId="2" xfId="0" applyFont="1" applyFill="1" applyBorder="1" applyAlignment="1">
      <alignment horizontal="center" vertical="center" readingOrder="1"/>
    </xf>
    <xf numFmtId="4" fontId="33" fillId="4" borderId="2" xfId="0" applyNumberFormat="1" applyFont="1" applyFill="1" applyBorder="1" applyAlignment="1">
      <alignment horizontal="center" vertical="center"/>
    </xf>
    <xf numFmtId="4" fontId="33" fillId="4" borderId="2" xfId="0" applyNumberFormat="1" applyFont="1" applyFill="1" applyBorder="1" applyAlignment="1">
      <alignment horizontal="center" vertical="center" readingOrder="1"/>
    </xf>
    <xf numFmtId="49" fontId="29" fillId="4" borderId="13" xfId="0" applyNumberFormat="1" applyFont="1" applyFill="1" applyBorder="1" applyAlignment="1">
      <alignment horizontal="center" vertical="center" readingOrder="1"/>
    </xf>
    <xf numFmtId="49" fontId="29" fillId="4" borderId="2" xfId="0" applyNumberFormat="1" applyFont="1" applyFill="1" applyBorder="1" applyAlignment="1">
      <alignment horizontal="center" vertical="center" readingOrder="1"/>
    </xf>
    <xf numFmtId="0" fontId="29" fillId="4" borderId="2" xfId="0" applyFont="1" applyFill="1" applyBorder="1" applyAlignment="1">
      <alignment horizontal="center" vertical="center" wrapText="1" readingOrder="1"/>
    </xf>
    <xf numFmtId="44" fontId="29" fillId="4" borderId="10" xfId="0" applyNumberFormat="1" applyFont="1" applyFill="1" applyBorder="1" applyAlignment="1">
      <alignment horizontal="right" readingOrder="1"/>
    </xf>
    <xf numFmtId="49" fontId="33" fillId="4" borderId="13" xfId="0" applyNumberFormat="1" applyFont="1" applyFill="1" applyBorder="1" applyAlignment="1">
      <alignment horizontal="center" vertical="top" readingOrder="1"/>
    </xf>
    <xf numFmtId="49" fontId="33" fillId="4" borderId="2" xfId="0" applyNumberFormat="1" applyFont="1" applyFill="1" applyBorder="1" applyAlignment="1">
      <alignment horizontal="center" vertical="top" readingOrder="1"/>
    </xf>
    <xf numFmtId="0" fontId="33" fillId="4" borderId="2" xfId="0" applyFont="1" applyFill="1" applyBorder="1" applyAlignment="1">
      <alignment horizontal="center" vertical="top" readingOrder="1"/>
    </xf>
    <xf numFmtId="4" fontId="33" fillId="4" borderId="2" xfId="0" applyNumberFormat="1" applyFont="1" applyFill="1" applyBorder="1" applyAlignment="1">
      <alignment horizontal="center"/>
    </xf>
    <xf numFmtId="4" fontId="33" fillId="4" borderId="2" xfId="0" applyNumberFormat="1" applyFont="1" applyFill="1" applyBorder="1" applyAlignment="1">
      <alignment horizontal="center" vertical="top" readingOrder="1"/>
    </xf>
    <xf numFmtId="4" fontId="29" fillId="4" borderId="2" xfId="0" applyNumberFormat="1" applyFont="1" applyFill="1" applyBorder="1" applyAlignment="1">
      <alignment horizontal="left" vertical="center"/>
    </xf>
    <xf numFmtId="4" fontId="37" fillId="0" borderId="1" xfId="0" applyNumberFormat="1" applyFont="1" applyFill="1" applyBorder="1" applyAlignment="1">
      <alignment horizontal="right"/>
    </xf>
    <xf numFmtId="4" fontId="30" fillId="0" borderId="1" xfId="0" applyNumberFormat="1" applyFont="1" applyFill="1" applyBorder="1" applyAlignment="1">
      <alignment horizontal="center" vertical="center"/>
    </xf>
    <xf numFmtId="0" fontId="9" fillId="5" borderId="2" xfId="0" applyFont="1" applyFill="1" applyBorder="1" applyAlignment="1">
      <alignment horizontal="center" vertical="center" wrapText="1"/>
    </xf>
    <xf numFmtId="0" fontId="9" fillId="5" borderId="2" xfId="0" applyFont="1" applyFill="1" applyBorder="1" applyAlignment="1">
      <alignment horizontal="left" vertical="center"/>
    </xf>
    <xf numFmtId="0" fontId="9" fillId="5" borderId="2" xfId="0" applyFont="1" applyFill="1" applyBorder="1" applyAlignment="1">
      <alignment horizontal="center" vertical="center"/>
    </xf>
    <xf numFmtId="4" fontId="9" fillId="5" borderId="2" xfId="0" applyNumberFormat="1" applyFont="1" applyFill="1" applyBorder="1" applyAlignment="1">
      <alignment horizontal="center" vertical="center"/>
    </xf>
    <xf numFmtId="166" fontId="27" fillId="5" borderId="2" xfId="0" applyNumberFormat="1" applyFont="1" applyFill="1" applyBorder="1" applyAlignment="1">
      <alignment horizontal="right" vertical="center"/>
    </xf>
    <xf numFmtId="0" fontId="5" fillId="5" borderId="5" xfId="0" applyFont="1" applyFill="1" applyBorder="1" applyAlignment="1">
      <alignment horizontal="left" vertical="center"/>
    </xf>
    <xf numFmtId="0" fontId="9" fillId="5" borderId="5" xfId="0" applyFont="1" applyFill="1" applyBorder="1" applyAlignment="1">
      <alignment horizontal="left" vertical="center"/>
    </xf>
    <xf numFmtId="166" fontId="27" fillId="5" borderId="5" xfId="0" applyNumberFormat="1" applyFont="1" applyFill="1" applyBorder="1" applyAlignment="1">
      <alignment horizontal="right" vertical="center"/>
    </xf>
    <xf numFmtId="0" fontId="11" fillId="5" borderId="0" xfId="0" applyFont="1" applyFill="1" applyBorder="1" applyAlignment="1">
      <alignment horizontal="left" vertical="center"/>
    </xf>
    <xf numFmtId="0" fontId="9" fillId="5" borderId="0" xfId="0" applyFont="1" applyFill="1" applyBorder="1" applyAlignment="1">
      <alignment horizontal="center" vertical="center"/>
    </xf>
    <xf numFmtId="4" fontId="9" fillId="5" borderId="0" xfId="0" applyNumberFormat="1" applyFont="1" applyFill="1" applyBorder="1" applyAlignment="1">
      <alignment horizontal="center" vertical="center"/>
    </xf>
    <xf numFmtId="0" fontId="11" fillId="5" borderId="1" xfId="0" applyFont="1" applyFill="1" applyBorder="1" applyAlignment="1">
      <alignment horizontal="left" vertical="center"/>
    </xf>
    <xf numFmtId="0" fontId="9" fillId="5" borderId="1" xfId="0" applyFont="1" applyFill="1" applyBorder="1" applyAlignment="1">
      <alignment horizontal="center" vertical="center"/>
    </xf>
    <xf numFmtId="4" fontId="9" fillId="5" borderId="1" xfId="0" applyNumberFormat="1" applyFont="1" applyFill="1" applyBorder="1" applyAlignment="1">
      <alignment horizontal="center" vertical="center"/>
    </xf>
    <xf numFmtId="0" fontId="10" fillId="5" borderId="2" xfId="0" applyFont="1" applyFill="1" applyBorder="1" applyAlignment="1">
      <alignment horizontal="left" vertical="top" wrapText="1"/>
    </xf>
    <xf numFmtId="0" fontId="10" fillId="5" borderId="4" xfId="0" applyFont="1" applyFill="1" applyBorder="1" applyAlignment="1">
      <alignment horizontal="left" vertical="top" wrapText="1"/>
    </xf>
    <xf numFmtId="0" fontId="10" fillId="5" borderId="4" xfId="0" applyFont="1" applyFill="1" applyBorder="1" applyAlignment="1">
      <alignment horizontal="left" vertical="center"/>
    </xf>
    <xf numFmtId="17" fontId="10" fillId="5" borderId="4" xfId="0" applyNumberFormat="1" applyFont="1" applyFill="1" applyBorder="1" applyAlignment="1">
      <alignment horizontal="left" vertical="center"/>
    </xf>
    <xf numFmtId="17" fontId="10" fillId="5" borderId="0" xfId="0" quotePrefix="1" applyNumberFormat="1" applyFont="1" applyFill="1" applyBorder="1" applyAlignment="1">
      <alignment horizontal="left" vertical="center"/>
    </xf>
    <xf numFmtId="0" fontId="10" fillId="5" borderId="1" xfId="0" applyFont="1" applyFill="1" applyBorder="1" applyAlignment="1">
      <alignment horizontal="left" vertical="center"/>
    </xf>
    <xf numFmtId="4" fontId="9" fillId="5" borderId="4" xfId="0" applyNumberFormat="1" applyFont="1" applyFill="1" applyBorder="1" applyAlignment="1">
      <alignment horizontal="center" vertical="center"/>
    </xf>
    <xf numFmtId="0" fontId="10" fillId="5" borderId="7" xfId="0" applyFont="1" applyFill="1" applyBorder="1" applyAlignment="1">
      <alignment horizontal="left" vertical="center"/>
    </xf>
    <xf numFmtId="0" fontId="9" fillId="5" borderId="7" xfId="0" applyFont="1" applyFill="1" applyBorder="1" applyAlignment="1">
      <alignment horizontal="center" vertical="center"/>
    </xf>
    <xf numFmtId="4" fontId="9" fillId="5" borderId="7" xfId="0" applyNumberFormat="1" applyFont="1" applyFill="1" applyBorder="1" applyAlignment="1">
      <alignment horizontal="center" vertical="center"/>
    </xf>
    <xf numFmtId="0" fontId="10" fillId="5" borderId="6" xfId="0" applyFont="1" applyFill="1" applyBorder="1" applyAlignment="1">
      <alignment horizontal="left" vertical="center"/>
    </xf>
    <xf numFmtId="0" fontId="11" fillId="5" borderId="6" xfId="0" applyFont="1" applyFill="1" applyBorder="1" applyAlignment="1">
      <alignment horizontal="left" vertical="center"/>
    </xf>
    <xf numFmtId="0" fontId="9" fillId="5" borderId="6" xfId="0" applyFont="1" applyFill="1" applyBorder="1" applyAlignment="1">
      <alignment horizontal="center" vertical="center"/>
    </xf>
    <xf numFmtId="4" fontId="9" fillId="5" borderId="6" xfId="0" applyNumberFormat="1" applyFont="1" applyFill="1" applyBorder="1" applyAlignment="1">
      <alignment horizontal="center" vertical="center"/>
    </xf>
    <xf numFmtId="0" fontId="30" fillId="0" borderId="1" xfId="0" applyFont="1" applyFill="1" applyBorder="1" applyAlignment="1">
      <alignment horizontal="justify" vertical="top" wrapText="1"/>
    </xf>
    <xf numFmtId="0" fontId="29" fillId="0" borderId="0" xfId="0" applyFont="1" applyFill="1" applyBorder="1" applyAlignment="1">
      <alignment horizontal="left" vertical="center" wrapText="1" readingOrder="1"/>
    </xf>
    <xf numFmtId="0" fontId="29" fillId="0" borderId="0" xfId="0" applyFont="1" applyFill="1" applyBorder="1" applyAlignment="1">
      <alignment horizontal="justify" vertical="top" wrapText="1" readingOrder="1"/>
    </xf>
    <xf numFmtId="49" fontId="29" fillId="4" borderId="5" xfId="0" applyNumberFormat="1" applyFont="1" applyFill="1" applyBorder="1" applyAlignment="1">
      <alignment horizontal="center" vertical="center" readingOrder="1"/>
    </xf>
    <xf numFmtId="0" fontId="30" fillId="0" borderId="1" xfId="0" applyFont="1" applyFill="1" applyBorder="1" applyAlignment="1">
      <alignment horizontal="left" vertical="top" wrapText="1"/>
    </xf>
    <xf numFmtId="2" fontId="29" fillId="0" borderId="0" xfId="1" applyNumberFormat="1" applyFont="1" applyFill="1" applyBorder="1" applyAlignment="1">
      <alignment horizontal="center" wrapText="1"/>
    </xf>
    <xf numFmtId="2" fontId="29" fillId="0" borderId="1" xfId="1" applyNumberFormat="1" applyFont="1" applyFill="1" applyBorder="1" applyAlignment="1">
      <alignment horizontal="center" wrapText="1"/>
    </xf>
    <xf numFmtId="0" fontId="37" fillId="0" borderId="0" xfId="0" applyFont="1" applyAlignment="1">
      <alignment horizontal="center" vertical="center"/>
    </xf>
    <xf numFmtId="0" fontId="37" fillId="0" borderId="0" xfId="0" applyFont="1" applyAlignment="1">
      <alignment horizontal="center"/>
    </xf>
    <xf numFmtId="173" fontId="37" fillId="0" borderId="0" xfId="0" applyNumberFormat="1" applyFont="1" applyAlignment="1">
      <alignment horizontal="center" vertical="center"/>
    </xf>
    <xf numFmtId="0" fontId="37" fillId="0" borderId="0" xfId="0" applyFont="1" applyAlignment="1">
      <alignment vertical="center"/>
    </xf>
    <xf numFmtId="4" fontId="29" fillId="0" borderId="0" xfId="0" applyNumberFormat="1" applyFont="1" applyAlignment="1">
      <alignment horizontal="center"/>
    </xf>
    <xf numFmtId="0" fontId="30" fillId="0" borderId="0" xfId="0" applyFont="1" applyAlignment="1">
      <alignment horizontal="center" vertical="center"/>
    </xf>
    <xf numFmtId="49" fontId="30" fillId="0" borderId="0" xfId="0" applyNumberFormat="1" applyFont="1" applyAlignment="1">
      <alignment horizontal="center" vertical="center"/>
    </xf>
    <xf numFmtId="0" fontId="30" fillId="0" borderId="0" xfId="0" applyFont="1" applyAlignment="1">
      <alignment horizontal="center" vertical="top"/>
    </xf>
    <xf numFmtId="0" fontId="30" fillId="0" borderId="0" xfId="0" applyFont="1" applyAlignment="1">
      <alignment vertical="center" wrapText="1"/>
    </xf>
    <xf numFmtId="169" fontId="30" fillId="0" borderId="0" xfId="0" applyNumberFormat="1" applyFont="1" applyAlignment="1">
      <alignment horizontal="right"/>
    </xf>
    <xf numFmtId="0" fontId="30" fillId="0" borderId="1" xfId="0" applyFont="1" applyBorder="1" applyAlignment="1">
      <alignment vertical="center" wrapText="1"/>
    </xf>
    <xf numFmtId="0" fontId="44" fillId="0" borderId="1" xfId="0" applyFont="1" applyBorder="1" applyAlignment="1">
      <alignment horizontal="center"/>
    </xf>
    <xf numFmtId="171" fontId="29" fillId="0" borderId="0" xfId="0" applyNumberFormat="1" applyFont="1" applyAlignment="1">
      <alignment horizontal="right" vertical="center"/>
    </xf>
    <xf numFmtId="49" fontId="29" fillId="0" borderId="0" xfId="0" applyNumberFormat="1" applyFont="1" applyAlignment="1">
      <alignment horizontal="center" vertical="center"/>
    </xf>
    <xf numFmtId="0" fontId="29" fillId="0" borderId="0" xfId="0" applyFont="1" applyAlignment="1">
      <alignment horizontal="center" vertical="center"/>
    </xf>
    <xf numFmtId="0" fontId="29" fillId="0" borderId="0" xfId="0" applyFont="1" applyAlignment="1">
      <alignment horizontal="right" vertical="center"/>
    </xf>
    <xf numFmtId="172" fontId="47" fillId="0" borderId="0" xfId="0" applyNumberFormat="1" applyFont="1" applyAlignment="1">
      <alignment horizontal="center"/>
    </xf>
    <xf numFmtId="4" fontId="48" fillId="0" borderId="0" xfId="0" applyNumberFormat="1" applyFont="1" applyAlignment="1">
      <alignment horizontal="right"/>
    </xf>
    <xf numFmtId="14" fontId="29" fillId="0" borderId="0" xfId="0" applyNumberFormat="1" applyFont="1" applyAlignment="1">
      <alignment vertical="center" wrapText="1"/>
    </xf>
    <xf numFmtId="172" fontId="29" fillId="0" borderId="0" xfId="0" applyNumberFormat="1" applyFont="1" applyAlignment="1">
      <alignment horizontal="center" vertical="center"/>
    </xf>
    <xf numFmtId="4" fontId="30" fillId="0" borderId="0" xfId="0" applyNumberFormat="1" applyFont="1" applyAlignment="1">
      <alignment horizontal="right" vertical="center"/>
    </xf>
    <xf numFmtId="172" fontId="49" fillId="0" borderId="0" xfId="0" applyNumberFormat="1" applyFont="1" applyAlignment="1">
      <alignment horizontal="center"/>
    </xf>
    <xf numFmtId="172" fontId="29" fillId="0" borderId="0" xfId="0" applyNumberFormat="1" applyFont="1" applyAlignment="1">
      <alignment horizontal="center"/>
    </xf>
    <xf numFmtId="172" fontId="50" fillId="0" borderId="0" xfId="0" applyNumberFormat="1" applyFont="1" applyAlignment="1">
      <alignment horizontal="center"/>
    </xf>
    <xf numFmtId="4" fontId="30" fillId="0" borderId="1" xfId="0" applyNumberFormat="1" applyFont="1" applyBorder="1" applyAlignment="1">
      <alignment horizontal="right"/>
    </xf>
    <xf numFmtId="166" fontId="30" fillId="0" borderId="0" xfId="0" applyNumberFormat="1" applyFont="1" applyAlignment="1">
      <alignment horizontal="right"/>
    </xf>
    <xf numFmtId="0" fontId="30" fillId="0" borderId="1" xfId="0" applyFont="1" applyBorder="1" applyAlignment="1">
      <alignment vertical="top" wrapText="1"/>
    </xf>
    <xf numFmtId="0" fontId="30" fillId="0" borderId="1" xfId="0" applyFont="1" applyBorder="1" applyAlignment="1">
      <alignment horizontal="center" vertical="top"/>
    </xf>
    <xf numFmtId="172" fontId="50" fillId="0" borderId="0" xfId="0" applyNumberFormat="1" applyFont="1" applyAlignment="1">
      <alignment horizontal="center" vertical="center"/>
    </xf>
    <xf numFmtId="49" fontId="30" fillId="0" borderId="0" xfId="0" applyNumberFormat="1" applyFont="1" applyAlignment="1">
      <alignment vertical="center" wrapText="1"/>
    </xf>
    <xf numFmtId="14" fontId="30" fillId="0" borderId="0" xfId="0" applyNumberFormat="1" applyFont="1" applyAlignment="1">
      <alignment horizontal="center" vertical="center"/>
    </xf>
    <xf numFmtId="0" fontId="30" fillId="0" borderId="0" xfId="0" quotePrefix="1" applyFont="1" applyAlignment="1">
      <alignment vertical="center" wrapText="1"/>
    </xf>
    <xf numFmtId="164" fontId="30" fillId="0" borderId="0" xfId="1" applyNumberFormat="1" applyFont="1" applyFill="1" applyBorder="1" applyAlignment="1">
      <alignment horizontal="right"/>
    </xf>
    <xf numFmtId="49" fontId="29" fillId="0" borderId="0" xfId="0" applyNumberFormat="1" applyFont="1" applyAlignment="1">
      <alignment horizontal="left" vertical="center"/>
    </xf>
    <xf numFmtId="172" fontId="46" fillId="0" borderId="0" xfId="0" applyNumberFormat="1" applyFont="1" applyAlignment="1">
      <alignment horizontal="center" vertical="center"/>
    </xf>
    <xf numFmtId="49" fontId="29" fillId="0" borderId="0" xfId="0" applyNumberFormat="1" applyFont="1" applyAlignment="1">
      <alignment horizontal="right" vertical="center"/>
    </xf>
    <xf numFmtId="171" fontId="29" fillId="0" borderId="0" xfId="0" applyNumberFormat="1" applyFont="1" applyAlignment="1">
      <alignment vertical="center"/>
    </xf>
    <xf numFmtId="172" fontId="50" fillId="0" borderId="1" xfId="0" applyNumberFormat="1" applyFont="1" applyBorder="1" applyAlignment="1">
      <alignment horizontal="center"/>
    </xf>
    <xf numFmtId="171" fontId="30" fillId="0" borderId="1" xfId="0" applyNumberFormat="1" applyFont="1" applyBorder="1" applyAlignment="1">
      <alignment horizontal="right"/>
    </xf>
    <xf numFmtId="49" fontId="29" fillId="5" borderId="2" xfId="0" applyNumberFormat="1" applyFont="1" applyFill="1" applyBorder="1" applyAlignment="1">
      <alignment horizontal="center" vertical="center"/>
    </xf>
    <xf numFmtId="0" fontId="45" fillId="5" borderId="2" xfId="0" applyFont="1" applyFill="1" applyBorder="1" applyAlignment="1">
      <alignment vertical="center" wrapText="1"/>
    </xf>
    <xf numFmtId="0" fontId="29" fillId="5" borderId="2" xfId="0" applyFont="1" applyFill="1" applyBorder="1" applyAlignment="1">
      <alignment horizontal="center" vertical="center"/>
    </xf>
    <xf numFmtId="0" fontId="29" fillId="5" borderId="2" xfId="0" applyFont="1" applyFill="1" applyBorder="1" applyAlignment="1">
      <alignment horizontal="right" vertical="center"/>
    </xf>
    <xf numFmtId="171" fontId="29" fillId="5" borderId="2" xfId="0" applyNumberFormat="1" applyFont="1" applyFill="1" applyBorder="1" applyAlignment="1">
      <alignment horizontal="right" vertical="center"/>
    </xf>
    <xf numFmtId="0" fontId="29" fillId="5" borderId="2" xfId="0" applyFont="1" applyFill="1" applyBorder="1" applyAlignment="1">
      <alignment vertical="center" wrapText="1"/>
    </xf>
    <xf numFmtId="172" fontId="29" fillId="5" borderId="2" xfId="0" applyNumberFormat="1" applyFont="1" applyFill="1" applyBorder="1" applyAlignment="1">
      <alignment horizontal="center" vertical="center"/>
    </xf>
    <xf numFmtId="49" fontId="29" fillId="5" borderId="2" xfId="0" applyNumberFormat="1" applyFont="1" applyFill="1" applyBorder="1" applyAlignment="1">
      <alignment horizontal="left" vertical="center"/>
    </xf>
    <xf numFmtId="172" fontId="46" fillId="5" borderId="2" xfId="0" applyNumberFormat="1" applyFont="1" applyFill="1" applyBorder="1" applyAlignment="1">
      <alignment horizontal="center" vertical="center"/>
    </xf>
    <xf numFmtId="49" fontId="29" fillId="5" borderId="2" xfId="0" applyNumberFormat="1" applyFont="1" applyFill="1" applyBorder="1" applyAlignment="1">
      <alignment horizontal="right" vertical="center"/>
    </xf>
    <xf numFmtId="171" fontId="29" fillId="5" borderId="2" xfId="0" applyNumberFormat="1" applyFont="1" applyFill="1" applyBorder="1" applyAlignment="1">
      <alignment vertical="center"/>
    </xf>
    <xf numFmtId="4" fontId="29" fillId="5" borderId="2" xfId="0" applyNumberFormat="1" applyFont="1" applyFill="1" applyBorder="1" applyAlignment="1">
      <alignment horizontal="right" vertical="center"/>
    </xf>
    <xf numFmtId="172" fontId="47" fillId="0" borderId="0" xfId="0" applyNumberFormat="1" applyFont="1" applyFill="1" applyAlignment="1">
      <alignment horizontal="center"/>
    </xf>
    <xf numFmtId="0" fontId="30" fillId="0" borderId="0" xfId="0" applyFont="1" applyFill="1" applyAlignment="1">
      <alignment horizontal="right"/>
    </xf>
    <xf numFmtId="172" fontId="47" fillId="0" borderId="0" xfId="0" applyNumberFormat="1" applyFont="1" applyFill="1" applyAlignment="1">
      <alignment horizontal="center" vertical="center"/>
    </xf>
    <xf numFmtId="172" fontId="50" fillId="0" borderId="0" xfId="0" applyNumberFormat="1" applyFont="1" applyFill="1" applyAlignment="1">
      <alignment horizontal="center"/>
    </xf>
    <xf numFmtId="172" fontId="50" fillId="0" borderId="0" xfId="0" applyNumberFormat="1" applyFont="1" applyFill="1" applyAlignment="1">
      <alignment horizontal="center" vertical="center"/>
    </xf>
    <xf numFmtId="0" fontId="30" fillId="0" borderId="0" xfId="0" applyFont="1" applyFill="1" applyAlignment="1">
      <alignment vertical="center" wrapText="1"/>
    </xf>
    <xf numFmtId="171" fontId="29" fillId="0" borderId="0" xfId="0" applyNumberFormat="1" applyFont="1" applyFill="1" applyAlignment="1">
      <alignment horizontal="right"/>
    </xf>
    <xf numFmtId="14" fontId="29" fillId="0" borderId="0" xfId="0" applyNumberFormat="1" applyFont="1" applyFill="1" applyAlignment="1">
      <alignment vertical="center" wrapText="1"/>
    </xf>
    <xf numFmtId="49" fontId="30" fillId="0" borderId="0" xfId="0" applyNumberFormat="1" applyFont="1" applyFill="1" applyAlignment="1">
      <alignment vertical="center" wrapText="1"/>
    </xf>
    <xf numFmtId="49" fontId="29" fillId="0" borderId="0" xfId="0" applyNumberFormat="1" applyFont="1" applyFill="1" applyAlignment="1">
      <alignment vertical="center" wrapText="1"/>
    </xf>
    <xf numFmtId="171" fontId="29" fillId="0" borderId="0" xfId="0" applyNumberFormat="1" applyFont="1" applyFill="1" applyAlignment="1">
      <alignment horizontal="right" vertical="center"/>
    </xf>
    <xf numFmtId="0" fontId="34" fillId="0" borderId="0" xfId="0" applyFont="1" applyFill="1" applyAlignment="1">
      <alignment vertical="center" wrapText="1"/>
    </xf>
    <xf numFmtId="172" fontId="29" fillId="0" borderId="0" xfId="0" applyNumberFormat="1" applyFont="1" applyFill="1" applyAlignment="1">
      <alignment horizontal="center" vertical="center"/>
    </xf>
    <xf numFmtId="0" fontId="30" fillId="0" borderId="1" xfId="0" applyFont="1" applyFill="1" applyBorder="1" applyAlignment="1">
      <alignment horizontal="center" vertical="center"/>
    </xf>
    <xf numFmtId="172" fontId="29" fillId="0" borderId="1" xfId="0" applyNumberFormat="1" applyFont="1" applyFill="1" applyBorder="1" applyAlignment="1">
      <alignment horizontal="center" vertical="center"/>
    </xf>
    <xf numFmtId="169" fontId="30" fillId="0" borderId="0" xfId="0" applyNumberFormat="1" applyFont="1" applyFill="1" applyAlignment="1">
      <alignment horizontal="right" vertical="center"/>
    </xf>
    <xf numFmtId="169" fontId="29" fillId="0" borderId="0" xfId="0" applyNumberFormat="1" applyFont="1" applyFill="1" applyAlignment="1">
      <alignment horizontal="center"/>
    </xf>
    <xf numFmtId="171" fontId="29" fillId="0" borderId="0" xfId="0" applyNumberFormat="1" applyFont="1" applyFill="1" applyBorder="1" applyAlignment="1">
      <alignment horizontal="right"/>
    </xf>
    <xf numFmtId="49" fontId="30" fillId="0" borderId="0" xfId="0" applyNumberFormat="1" applyFont="1" applyFill="1" applyBorder="1" applyAlignment="1">
      <alignment vertical="center" wrapText="1"/>
    </xf>
    <xf numFmtId="49" fontId="30" fillId="0" borderId="1" xfId="0" applyNumberFormat="1" applyFont="1" applyFill="1" applyBorder="1" applyAlignment="1">
      <alignment vertical="center" wrapText="1"/>
    </xf>
    <xf numFmtId="4" fontId="30" fillId="0" borderId="1" xfId="0" applyNumberFormat="1" applyFont="1" applyFill="1" applyBorder="1" applyAlignment="1">
      <alignment horizontal="right"/>
    </xf>
    <xf numFmtId="169" fontId="29" fillId="0" borderId="0" xfId="0" applyNumberFormat="1" applyFont="1" applyFill="1" applyBorder="1" applyAlignment="1">
      <alignment horizontal="center"/>
    </xf>
    <xf numFmtId="49" fontId="30" fillId="0" borderId="0" xfId="0" quotePrefix="1" applyNumberFormat="1" applyFont="1" applyFill="1" applyAlignment="1">
      <alignment vertical="center" wrapText="1"/>
    </xf>
    <xf numFmtId="14" fontId="30" fillId="0" borderId="1" xfId="0" applyNumberFormat="1" applyFont="1" applyBorder="1" applyAlignment="1">
      <alignment horizontal="center" vertical="center"/>
    </xf>
    <xf numFmtId="49" fontId="30" fillId="0" borderId="1" xfId="0" quotePrefix="1" applyNumberFormat="1" applyFont="1" applyFill="1" applyBorder="1" applyAlignment="1">
      <alignment vertical="center" wrapText="1"/>
    </xf>
    <xf numFmtId="0" fontId="30" fillId="0" borderId="0" xfId="0" quotePrefix="1" applyFont="1" applyFill="1" applyAlignment="1">
      <alignment vertical="center" wrapText="1"/>
    </xf>
    <xf numFmtId="0" fontId="30" fillId="0" borderId="1" xfId="0" quotePrefix="1" applyFont="1" applyFill="1" applyBorder="1" applyAlignment="1">
      <alignment vertical="center" wrapText="1"/>
    </xf>
    <xf numFmtId="4" fontId="30" fillId="0" borderId="1" xfId="0" applyNumberFormat="1" applyFont="1" applyBorder="1" applyAlignment="1">
      <alignment horizontal="center" vertical="center" wrapText="1"/>
    </xf>
    <xf numFmtId="0" fontId="30" fillId="0" borderId="1" xfId="0" applyFont="1" applyBorder="1" applyAlignment="1">
      <alignment horizontal="justify" vertical="top" wrapText="1" readingOrder="1"/>
    </xf>
    <xf numFmtId="0" fontId="29" fillId="0" borderId="0" xfId="0" applyFont="1" applyFill="1" applyBorder="1" applyAlignment="1">
      <alignment vertical="center" wrapText="1"/>
    </xf>
    <xf numFmtId="0" fontId="30" fillId="0" borderId="0" xfId="0" applyFont="1" applyFill="1" applyBorder="1" applyAlignment="1">
      <alignment horizontal="center" vertical="top"/>
    </xf>
    <xf numFmtId="170" fontId="30" fillId="0" borderId="0" xfId="0" applyNumberFormat="1" applyFont="1" applyFill="1" applyBorder="1" applyAlignment="1">
      <alignment horizontal="center" vertical="top"/>
    </xf>
    <xf numFmtId="44" fontId="30" fillId="0" borderId="0" xfId="0" applyNumberFormat="1" applyFont="1" applyFill="1" applyBorder="1" applyAlignment="1">
      <alignment horizontal="right" vertical="top"/>
    </xf>
    <xf numFmtId="44" fontId="30" fillId="0" borderId="0" xfId="0" applyNumberFormat="1" applyFont="1" applyFill="1" applyBorder="1" applyAlignment="1">
      <alignment horizontal="right"/>
    </xf>
    <xf numFmtId="170" fontId="29" fillId="0" borderId="1" xfId="0" applyNumberFormat="1" applyFont="1" applyFill="1" applyBorder="1" applyAlignment="1">
      <alignment horizontal="center"/>
    </xf>
    <xf numFmtId="4" fontId="37" fillId="0" borderId="1" xfId="0" applyNumberFormat="1" applyFont="1" applyFill="1" applyBorder="1" applyAlignment="1">
      <alignment horizontal="center"/>
    </xf>
    <xf numFmtId="0" fontId="30" fillId="0" borderId="0" xfId="0" applyFont="1" applyFill="1" applyAlignment="1">
      <alignment horizontal="left" vertical="center" wrapText="1" readingOrder="1"/>
    </xf>
    <xf numFmtId="0" fontId="30" fillId="0" borderId="0" xfId="0" applyFont="1" applyFill="1" applyAlignment="1">
      <alignment horizontal="center" readingOrder="1"/>
    </xf>
    <xf numFmtId="4" fontId="30" fillId="0" borderId="0" xfId="0" applyNumberFormat="1" applyFont="1" applyFill="1" applyAlignment="1">
      <alignment horizontal="right" readingOrder="1"/>
    </xf>
    <xf numFmtId="44" fontId="30" fillId="0" borderId="0" xfId="0" applyNumberFormat="1" applyFont="1" applyFill="1" applyAlignment="1">
      <alignment horizontal="right" readingOrder="1"/>
    </xf>
    <xf numFmtId="4" fontId="30" fillId="0" borderId="1" xfId="0" applyNumberFormat="1" applyFont="1" applyFill="1" applyBorder="1" applyAlignment="1">
      <alignment horizontal="center" vertical="center" readingOrder="1"/>
    </xf>
    <xf numFmtId="0" fontId="30" fillId="0" borderId="0" xfId="0" applyFont="1" applyFill="1" applyAlignment="1">
      <alignment horizontal="left" vertical="center" wrapText="1"/>
    </xf>
    <xf numFmtId="4" fontId="30" fillId="0" borderId="0" xfId="0" applyNumberFormat="1" applyFont="1" applyFill="1" applyAlignment="1">
      <alignment horizontal="right" vertical="center" readingOrder="1"/>
    </xf>
    <xf numFmtId="44" fontId="29" fillId="0" borderId="0" xfId="0" applyNumberFormat="1" applyFont="1" applyFill="1" applyAlignment="1">
      <alignment horizontal="right" readingOrder="1"/>
    </xf>
    <xf numFmtId="0" fontId="30" fillId="0" borderId="0" xfId="0" applyFont="1" applyFill="1" applyAlignment="1">
      <alignment horizontal="left" readingOrder="1"/>
    </xf>
    <xf numFmtId="4" fontId="30" fillId="0" borderId="0" xfId="0" applyNumberFormat="1" applyFont="1" applyFill="1" applyAlignment="1">
      <alignment horizontal="left"/>
    </xf>
    <xf numFmtId="0" fontId="30" fillId="0" borderId="0" xfId="0" applyFont="1" applyFill="1" applyAlignment="1">
      <alignment horizontal="justify" vertical="center" wrapText="1"/>
    </xf>
    <xf numFmtId="0" fontId="30" fillId="0" borderId="0" xfId="0" applyFont="1" applyFill="1" applyAlignment="1">
      <alignment horizontal="justify" vertical="center" wrapText="1" readingOrder="1"/>
    </xf>
    <xf numFmtId="4" fontId="30" fillId="0" borderId="1" xfId="0" applyNumberFormat="1" applyFont="1" applyFill="1" applyBorder="1" applyAlignment="1">
      <alignment horizontal="center" vertical="center" wrapText="1"/>
    </xf>
    <xf numFmtId="0" fontId="35" fillId="0" borderId="0" xfId="0" applyFont="1" applyAlignment="1">
      <alignment vertical="center" wrapText="1"/>
    </xf>
    <xf numFmtId="170" fontId="29" fillId="0" borderId="0" xfId="0" applyNumberFormat="1" applyFont="1" applyAlignment="1">
      <alignment horizontal="center" vertical="top"/>
    </xf>
    <xf numFmtId="4" fontId="30" fillId="0" borderId="0" xfId="0" applyNumberFormat="1" applyFont="1" applyAlignment="1">
      <alignment horizontal="right" vertical="top"/>
    </xf>
    <xf numFmtId="171" fontId="30" fillId="0" borderId="0" xfId="0" applyNumberFormat="1" applyFont="1" applyAlignment="1">
      <alignment horizontal="right" vertical="top"/>
    </xf>
    <xf numFmtId="0" fontId="30" fillId="0" borderId="0" xfId="0" applyFont="1" applyAlignment="1">
      <alignment horizontal="justify" wrapText="1"/>
    </xf>
    <xf numFmtId="0" fontId="30" fillId="0" borderId="1" xfId="0" applyFont="1" applyBorder="1" applyAlignment="1">
      <alignment horizontal="justify" wrapText="1"/>
    </xf>
    <xf numFmtId="0" fontId="9" fillId="0" borderId="0" xfId="4" applyFont="1"/>
    <xf numFmtId="0" fontId="51" fillId="0" borderId="0" xfId="5" applyAlignment="1">
      <alignment vertical="center" wrapText="1"/>
    </xf>
    <xf numFmtId="4" fontId="27" fillId="0" borderId="18" xfId="5" applyNumberFormat="1" applyFont="1" applyBorder="1" applyAlignment="1">
      <alignment horizontal="center" vertical="center" wrapText="1"/>
    </xf>
    <xf numFmtId="174" fontId="27" fillId="0" borderId="18" xfId="5" applyNumberFormat="1" applyFont="1" applyBorder="1" applyAlignment="1">
      <alignment horizontal="center" vertical="center" wrapText="1"/>
    </xf>
    <xf numFmtId="0" fontId="54" fillId="0" borderId="18" xfId="5" applyFont="1" applyBorder="1" applyAlignment="1">
      <alignment vertical="center" wrapText="1"/>
    </xf>
    <xf numFmtId="0" fontId="51" fillId="0" borderId="18" xfId="5" applyBorder="1" applyAlignment="1">
      <alignment horizontal="center" vertical="center" wrapText="1"/>
    </xf>
    <xf numFmtId="4" fontId="51" fillId="0" borderId="18" xfId="5" applyNumberFormat="1" applyBorder="1" applyAlignment="1">
      <alignment horizontal="center" vertical="center" wrapText="1"/>
    </xf>
    <xf numFmtId="174" fontId="51" fillId="0" borderId="18" xfId="5" applyNumberFormat="1" applyBorder="1" applyAlignment="1">
      <alignment horizontal="right" vertical="center" wrapText="1"/>
    </xf>
    <xf numFmtId="0" fontId="42" fillId="0" borderId="18" xfId="4" applyFont="1" applyBorder="1" applyAlignment="1">
      <alignment vertical="top" wrapText="1"/>
    </xf>
    <xf numFmtId="0" fontId="51" fillId="0" borderId="18" xfId="4" applyFont="1" applyBorder="1" applyAlignment="1">
      <alignment horizontal="center" vertical="center" wrapText="1"/>
    </xf>
    <xf numFmtId="4" fontId="51" fillId="0" borderId="18" xfId="4" applyNumberFormat="1" applyFont="1" applyBorder="1" applyAlignment="1">
      <alignment horizontal="center" vertical="center" wrapText="1"/>
    </xf>
    <xf numFmtId="0" fontId="51" fillId="0" borderId="0" xfId="4" applyFont="1" applyAlignment="1">
      <alignment vertical="center" wrapText="1"/>
    </xf>
    <xf numFmtId="4" fontId="55" fillId="0" borderId="18" xfId="4" applyNumberFormat="1" applyFont="1" applyBorder="1" applyAlignment="1">
      <alignment horizontal="center" vertical="center" wrapText="1"/>
    </xf>
    <xf numFmtId="0" fontId="56" fillId="7" borderId="18" xfId="5" applyFont="1" applyFill="1" applyBorder="1" applyAlignment="1">
      <alignment horizontal="center" vertical="center" wrapText="1"/>
    </xf>
    <xf numFmtId="0" fontId="56" fillId="7" borderId="18" xfId="5" applyFont="1" applyFill="1" applyBorder="1" applyAlignment="1">
      <alignment vertical="center" wrapText="1"/>
    </xf>
    <xf numFmtId="0" fontId="42" fillId="7" borderId="18" xfId="5" applyFont="1" applyFill="1" applyBorder="1" applyAlignment="1">
      <alignment horizontal="center" vertical="center" wrapText="1"/>
    </xf>
    <xf numFmtId="4" fontId="42" fillId="7" borderId="18" xfId="5" applyNumberFormat="1" applyFont="1" applyFill="1" applyBorder="1" applyAlignment="1">
      <alignment horizontal="center" vertical="center" wrapText="1"/>
    </xf>
    <xf numFmtId="174" fontId="56" fillId="7" borderId="18" xfId="5" applyNumberFormat="1" applyFont="1" applyFill="1" applyBorder="1" applyAlignment="1">
      <alignment horizontal="right" vertical="center" wrapText="1"/>
    </xf>
    <xf numFmtId="0" fontId="57" fillId="0" borderId="18" xfId="4" applyFont="1" applyBorder="1" applyAlignment="1">
      <alignment vertical="top" wrapText="1"/>
    </xf>
    <xf numFmtId="0" fontId="54" fillId="0" borderId="18" xfId="4" applyFont="1" applyBorder="1" applyAlignment="1">
      <alignment vertical="center" wrapText="1"/>
    </xf>
    <xf numFmtId="0" fontId="51" fillId="0" borderId="19" xfId="4" applyFont="1" applyBorder="1" applyAlignment="1">
      <alignment vertical="center" wrapText="1"/>
    </xf>
    <xf numFmtId="0" fontId="51" fillId="0" borderId="20" xfId="4" applyFont="1" applyBorder="1" applyAlignment="1">
      <alignment vertical="center" wrapText="1"/>
    </xf>
    <xf numFmtId="0" fontId="58" fillId="0" borderId="18" xfId="4" applyFont="1" applyBorder="1" applyAlignment="1">
      <alignment vertical="top" wrapText="1"/>
    </xf>
    <xf numFmtId="0" fontId="51" fillId="0" borderId="19" xfId="5" applyBorder="1" applyAlignment="1">
      <alignment vertical="center" wrapText="1"/>
    </xf>
    <xf numFmtId="0" fontId="51" fillId="0" borderId="20" xfId="5" applyBorder="1" applyAlignment="1">
      <alignment vertical="center" wrapText="1"/>
    </xf>
    <xf numFmtId="0" fontId="5" fillId="0" borderId="0" xfId="5" applyFont="1"/>
    <xf numFmtId="9" fontId="51" fillId="0" borderId="22" xfId="5" applyNumberFormat="1" applyBorder="1" applyAlignment="1">
      <alignment horizontal="center" vertical="center" wrapText="1"/>
    </xf>
    <xf numFmtId="0" fontId="8" fillId="0" borderId="0" xfId="5" applyFont="1"/>
    <xf numFmtId="4" fontId="8" fillId="0" borderId="0" xfId="5" applyNumberFormat="1" applyFont="1"/>
    <xf numFmtId="0" fontId="27" fillId="0" borderId="0" xfId="5" applyFont="1" applyAlignment="1">
      <alignment horizontal="center" vertical="center" wrapText="1"/>
    </xf>
    <xf numFmtId="0" fontId="51" fillId="0" borderId="0" xfId="5" applyAlignment="1">
      <alignment horizontal="center" vertical="center" wrapText="1"/>
    </xf>
    <xf numFmtId="4" fontId="51" fillId="0" borderId="0" xfId="5" applyNumberFormat="1" applyAlignment="1">
      <alignment horizontal="center" vertical="center" wrapText="1"/>
    </xf>
    <xf numFmtId="174" fontId="51" fillId="0" borderId="0" xfId="5" applyNumberFormat="1" applyAlignment="1">
      <alignment horizontal="right" vertical="center" wrapText="1"/>
    </xf>
    <xf numFmtId="0" fontId="51" fillId="0" borderId="18" xfId="4" applyFont="1" applyBorder="1" applyAlignment="1">
      <alignment horizontal="center" wrapText="1"/>
    </xf>
    <xf numFmtId="4" fontId="51" fillId="0" borderId="18" xfId="4" applyNumberFormat="1" applyFont="1" applyBorder="1" applyAlignment="1">
      <alignment horizontal="center" wrapText="1"/>
    </xf>
    <xf numFmtId="0" fontId="51" fillId="0" borderId="18" xfId="4" applyFont="1" applyBorder="1" applyAlignment="1">
      <alignment vertical="top" wrapText="1"/>
    </xf>
    <xf numFmtId="4" fontId="42" fillId="0" borderId="18" xfId="4" applyNumberFormat="1" applyFont="1" applyBorder="1" applyAlignment="1">
      <alignment horizontal="center" wrapText="1"/>
    </xf>
    <xf numFmtId="4" fontId="27" fillId="0" borderId="18" xfId="4" applyNumberFormat="1" applyFont="1" applyBorder="1" applyAlignment="1">
      <alignment horizontal="center" wrapText="1"/>
    </xf>
    <xf numFmtId="4" fontId="59" fillId="0" borderId="18" xfId="4" applyNumberFormat="1" applyFont="1" applyBorder="1" applyAlignment="1">
      <alignment horizontal="center" wrapText="1"/>
    </xf>
    <xf numFmtId="2" fontId="59" fillId="0" borderId="18" xfId="4" applyNumberFormat="1" applyFont="1" applyBorder="1" applyAlignment="1">
      <alignment horizontal="center" wrapText="1"/>
    </xf>
    <xf numFmtId="0" fontId="8" fillId="0" borderId="0" xfId="6" applyFont="1"/>
    <xf numFmtId="171" fontId="8" fillId="0" borderId="0" xfId="6" applyNumberFormat="1" applyFont="1"/>
    <xf numFmtId="0" fontId="5" fillId="0" borderId="0" xfId="6" applyFont="1"/>
    <xf numFmtId="0" fontId="9" fillId="0" borderId="0" xfId="6" applyFont="1" applyAlignment="1">
      <alignment horizontal="center" vertical="top"/>
    </xf>
    <xf numFmtId="0" fontId="9" fillId="0" borderId="0" xfId="6" applyFont="1" applyAlignment="1">
      <alignment horizontal="right" vertical="center" wrapText="1"/>
    </xf>
    <xf numFmtId="0" fontId="9" fillId="0" borderId="0" xfId="6" quotePrefix="1" applyFont="1" applyAlignment="1">
      <alignment horizontal="right" vertical="center"/>
    </xf>
    <xf numFmtId="171" fontId="9" fillId="0" borderId="0" xfId="6" applyNumberFormat="1" applyFont="1" applyAlignment="1">
      <alignment horizontal="centerContinuous"/>
    </xf>
    <xf numFmtId="0" fontId="51" fillId="0" borderId="0" xfId="6" applyFont="1"/>
    <xf numFmtId="0" fontId="27" fillId="0" borderId="0" xfId="6" applyFont="1" applyAlignment="1">
      <alignment horizontal="center" vertical="top"/>
    </xf>
    <xf numFmtId="0" fontId="27" fillId="0" borderId="0" xfId="6" applyFont="1" applyAlignment="1">
      <alignment horizontal="right" vertical="center" wrapText="1"/>
    </xf>
    <xf numFmtId="0" fontId="27" fillId="0" borderId="0" xfId="6" quotePrefix="1" applyFont="1" applyAlignment="1">
      <alignment horizontal="right" vertical="center"/>
    </xf>
    <xf numFmtId="4" fontId="27" fillId="0" borderId="0" xfId="6" applyNumberFormat="1" applyFont="1" applyAlignment="1">
      <alignment horizontal="centerContinuous" vertical="center"/>
    </xf>
    <xf numFmtId="4" fontId="27" fillId="0" borderId="0" xfId="6" applyNumberFormat="1" applyFont="1" applyAlignment="1">
      <alignment horizontal="center"/>
    </xf>
    <xf numFmtId="49" fontId="13" fillId="0" borderId="0" xfId="6" applyNumberFormat="1" applyFont="1" applyAlignment="1">
      <alignment horizontal="center" vertical="center" wrapText="1"/>
    </xf>
    <xf numFmtId="0" fontId="13" fillId="0" borderId="0" xfId="6" applyFont="1" applyAlignment="1">
      <alignment horizontal="left" vertical="center"/>
    </xf>
    <xf numFmtId="0" fontId="27" fillId="0" borderId="4" xfId="6" applyFont="1" applyBorder="1" applyAlignment="1">
      <alignment horizontal="center" vertical="center" wrapText="1"/>
    </xf>
    <xf numFmtId="0" fontId="27" fillId="0" borderId="0" xfId="6" applyFont="1" applyAlignment="1">
      <alignment horizontal="left" vertical="center"/>
    </xf>
    <xf numFmtId="0" fontId="27" fillId="0" borderId="0" xfId="6" applyFont="1" applyAlignment="1">
      <alignment horizontal="center" vertical="center"/>
    </xf>
    <xf numFmtId="4" fontId="27" fillId="0" borderId="0" xfId="6" applyNumberFormat="1" applyFont="1" applyAlignment="1">
      <alignment horizontal="center" vertical="center"/>
    </xf>
    <xf numFmtId="4" fontId="27" fillId="0" borderId="4" xfId="6" applyNumberFormat="1" applyFont="1" applyBorder="1" applyAlignment="1">
      <alignment horizontal="right" vertical="center"/>
    </xf>
    <xf numFmtId="0" fontId="64" fillId="0" borderId="0" xfId="6" applyFont="1" applyAlignment="1">
      <alignment horizontal="center" vertical="top"/>
    </xf>
    <xf numFmtId="0" fontId="64" fillId="0" borderId="0" xfId="6" applyFont="1"/>
    <xf numFmtId="0" fontId="64" fillId="0" borderId="0" xfId="6" applyFont="1" applyAlignment="1">
      <alignment horizontal="center" vertical="center"/>
    </xf>
    <xf numFmtId="171" fontId="64" fillId="0" borderId="0" xfId="6" applyNumberFormat="1" applyFont="1"/>
    <xf numFmtId="0" fontId="65" fillId="0" borderId="0" xfId="6" applyFont="1"/>
    <xf numFmtId="4" fontId="51" fillId="0" borderId="0" xfId="6" applyNumberFormat="1" applyFont="1"/>
    <xf numFmtId="0" fontId="61" fillId="8" borderId="2" xfId="6" applyFont="1" applyFill="1" applyBorder="1" applyAlignment="1">
      <alignment horizontal="center" vertical="center" wrapText="1"/>
    </xf>
    <xf numFmtId="0" fontId="61" fillId="8" borderId="2" xfId="6" applyFont="1" applyFill="1" applyBorder="1" applyAlignment="1">
      <alignment horizontal="left" vertical="center" wrapText="1"/>
    </xf>
    <xf numFmtId="0" fontId="62" fillId="8" borderId="2" xfId="6" applyFont="1" applyFill="1" applyBorder="1" applyAlignment="1">
      <alignment horizontal="left" vertical="center" wrapText="1"/>
    </xf>
    <xf numFmtId="171" fontId="63" fillId="8" borderId="2" xfId="6" applyNumberFormat="1" applyFont="1" applyFill="1" applyBorder="1" applyAlignment="1">
      <alignment horizontal="right" vertical="center"/>
    </xf>
    <xf numFmtId="0" fontId="64" fillId="5" borderId="5" xfId="6" applyFont="1" applyFill="1" applyBorder="1" applyAlignment="1">
      <alignment horizontal="left" vertical="center"/>
    </xf>
    <xf numFmtId="0" fontId="13" fillId="5" borderId="5" xfId="6" applyFont="1" applyFill="1" applyBorder="1" applyAlignment="1">
      <alignment horizontal="left" vertical="center"/>
    </xf>
    <xf numFmtId="171" fontId="63" fillId="5" borderId="5" xfId="6" applyNumberFormat="1" applyFont="1" applyFill="1" applyBorder="1" applyAlignment="1">
      <alignment horizontal="right" vertical="center"/>
    </xf>
    <xf numFmtId="175" fontId="29" fillId="0" borderId="1" xfId="0" applyNumberFormat="1" applyFont="1" applyBorder="1" applyAlignment="1">
      <alignment horizontal="right" readingOrder="1"/>
    </xf>
    <xf numFmtId="175" fontId="29" fillId="0" borderId="0" xfId="0" applyNumberFormat="1" applyFont="1" applyBorder="1" applyAlignment="1">
      <alignment horizontal="right" readingOrder="1"/>
    </xf>
    <xf numFmtId="175" fontId="29" fillId="4" borderId="10" xfId="0" applyNumberFormat="1" applyFont="1" applyFill="1" applyBorder="1" applyAlignment="1">
      <alignment horizontal="right" vertical="center" readingOrder="1"/>
    </xf>
    <xf numFmtId="175" fontId="29" fillId="3" borderId="10" xfId="0" applyNumberFormat="1" applyFont="1" applyFill="1" applyBorder="1" applyAlignment="1">
      <alignment horizontal="right" readingOrder="1"/>
    </xf>
    <xf numFmtId="0" fontId="29" fillId="5" borderId="2" xfId="0" applyFont="1" applyFill="1" applyBorder="1" applyAlignment="1">
      <alignment horizontal="left" vertical="center" wrapText="1"/>
    </xf>
    <xf numFmtId="176" fontId="29" fillId="5" borderId="2" xfId="0" applyNumberFormat="1" applyFont="1" applyFill="1" applyBorder="1" applyAlignment="1">
      <alignment horizontal="center" vertical="center"/>
    </xf>
    <xf numFmtId="170" fontId="33" fillId="0" borderId="0" xfId="0" applyNumberFormat="1" applyFont="1" applyAlignment="1">
      <alignment horizontal="center"/>
    </xf>
    <xf numFmtId="176" fontId="74" fillId="0" borderId="0" xfId="0" applyNumberFormat="1" applyFont="1" applyAlignment="1">
      <alignment horizontal="center"/>
    </xf>
    <xf numFmtId="177" fontId="30" fillId="0" borderId="0" xfId="0" applyNumberFormat="1" applyFont="1" applyAlignment="1">
      <alignment horizontal="right"/>
    </xf>
    <xf numFmtId="0" fontId="30" fillId="0" borderId="0" xfId="0" applyFont="1" applyAlignment="1">
      <alignment horizontal="left" vertical="top" wrapText="1"/>
    </xf>
    <xf numFmtId="176" fontId="30" fillId="0" borderId="0" xfId="0" applyNumberFormat="1" applyFont="1" applyAlignment="1">
      <alignment horizontal="center"/>
    </xf>
    <xf numFmtId="178" fontId="30" fillId="0" borderId="1" xfId="0" applyNumberFormat="1" applyFont="1" applyBorder="1" applyAlignment="1">
      <alignment horizontal="center"/>
    </xf>
    <xf numFmtId="4" fontId="30" fillId="0" borderId="1" xfId="0" applyNumberFormat="1" applyFont="1" applyBorder="1" applyAlignment="1">
      <alignment horizontal="right" vertical="center"/>
    </xf>
    <xf numFmtId="4" fontId="29" fillId="0" borderId="0" xfId="0" applyNumberFormat="1" applyFont="1" applyAlignment="1">
      <alignment horizontal="center" vertical="center"/>
    </xf>
    <xf numFmtId="171" fontId="30" fillId="0" borderId="0" xfId="0" applyNumberFormat="1" applyFont="1"/>
    <xf numFmtId="170" fontId="29" fillId="5" borderId="2" xfId="0" applyNumberFormat="1" applyFont="1" applyFill="1" applyBorder="1" applyAlignment="1">
      <alignment horizontal="center" vertical="center"/>
    </xf>
    <xf numFmtId="166" fontId="27" fillId="0" borderId="0" xfId="0" applyNumberFormat="1" applyFont="1" applyAlignment="1">
      <alignment horizontal="right" vertical="center"/>
    </xf>
    <xf numFmtId="0" fontId="27" fillId="0" borderId="18" xfId="4" applyFont="1" applyBorder="1" applyAlignment="1">
      <alignment horizontal="center" vertical="center" wrapText="1"/>
    </xf>
    <xf numFmtId="0" fontId="27" fillId="0" borderId="18" xfId="5" applyFont="1" applyBorder="1" applyAlignment="1">
      <alignment horizontal="center" vertical="center" wrapText="1"/>
    </xf>
    <xf numFmtId="0" fontId="54" fillId="0" borderId="18" xfId="5" applyFont="1" applyBorder="1" applyAlignment="1">
      <alignment horizontal="center" vertical="center" wrapText="1"/>
    </xf>
    <xf numFmtId="0" fontId="27" fillId="0" borderId="22" xfId="5" applyFont="1" applyBorder="1" applyAlignment="1">
      <alignment horizontal="center" vertical="center" wrapText="1"/>
    </xf>
    <xf numFmtId="0" fontId="27" fillId="0" borderId="18" xfId="0" applyFont="1" applyBorder="1" applyAlignment="1">
      <alignment horizontal="center" vertical="center" wrapText="1"/>
    </xf>
    <xf numFmtId="0" fontId="51" fillId="0" borderId="18" xfId="4" applyFont="1" applyBorder="1" applyAlignment="1">
      <alignment horizontal="left" vertical="top" wrapText="1"/>
    </xf>
    <xf numFmtId="171" fontId="18" fillId="3" borderId="5" xfId="0" applyNumberFormat="1" applyFont="1" applyFill="1" applyBorder="1" applyAlignment="1">
      <alignment horizontal="right" vertical="center"/>
    </xf>
    <xf numFmtId="0" fontId="3" fillId="0" borderId="0" xfId="0" applyFont="1" applyFill="1" applyBorder="1" applyAlignment="1">
      <alignment horizontal="left" vertical="center"/>
    </xf>
    <xf numFmtId="175" fontId="29" fillId="0" borderId="1" xfId="0" applyNumberFormat="1" applyFont="1" applyFill="1" applyBorder="1" applyAlignment="1">
      <alignment horizontal="right" readingOrder="1"/>
    </xf>
    <xf numFmtId="0" fontId="3" fillId="0" borderId="0" xfId="0" applyFont="1" applyFill="1" applyBorder="1"/>
    <xf numFmtId="0" fontId="30" fillId="0" borderId="0" xfId="0" applyFont="1" applyFill="1" applyAlignment="1">
      <alignment vertical="top" wrapText="1"/>
    </xf>
    <xf numFmtId="49" fontId="29" fillId="4" borderId="5" xfId="0" applyNumberFormat="1" applyFont="1" applyFill="1" applyBorder="1" applyAlignment="1">
      <alignment horizontal="center" vertical="center" wrapText="1" readingOrder="1"/>
    </xf>
    <xf numFmtId="4" fontId="30" fillId="0" borderId="16" xfId="0" applyNumberFormat="1" applyFont="1" applyFill="1" applyBorder="1" applyAlignment="1">
      <alignment horizontal="right" vertical="top"/>
    </xf>
    <xf numFmtId="4" fontId="30" fillId="0" borderId="16" xfId="3" applyNumberFormat="1" applyFont="1" applyFill="1" applyBorder="1" applyAlignment="1">
      <alignment horizontal="right"/>
    </xf>
    <xf numFmtId="0" fontId="51" fillId="0" borderId="18" xfId="4" applyFont="1" applyFill="1" applyBorder="1" applyAlignment="1">
      <alignment vertical="top" wrapText="1"/>
    </xf>
    <xf numFmtId="0" fontId="54" fillId="0" borderId="18" xfId="5" applyFont="1" applyBorder="1" applyAlignment="1">
      <alignment horizontal="center" vertical="center" wrapText="1"/>
    </xf>
    <xf numFmtId="0" fontId="53" fillId="6" borderId="18" xfId="4" applyFont="1" applyFill="1" applyBorder="1" applyAlignment="1">
      <alignment horizontal="center" vertical="center" wrapText="1"/>
    </xf>
    <xf numFmtId="0" fontId="27" fillId="0" borderId="18" xfId="5" applyFont="1" applyBorder="1" applyAlignment="1">
      <alignment horizontal="center" vertical="center" wrapText="1"/>
    </xf>
    <xf numFmtId="0" fontId="27" fillId="0" borderId="18" xfId="4" applyFont="1" applyBorder="1" applyAlignment="1">
      <alignment horizontal="center" vertical="center" wrapText="1"/>
    </xf>
    <xf numFmtId="4" fontId="30" fillId="9" borderId="0" xfId="0" applyNumberFormat="1" applyFont="1" applyFill="1" applyBorder="1" applyAlignment="1">
      <alignment horizontal="center"/>
    </xf>
    <xf numFmtId="44" fontId="30" fillId="9" borderId="0" xfId="0" applyNumberFormat="1" applyFont="1" applyFill="1" applyBorder="1" applyAlignment="1">
      <alignment horizontal="right"/>
    </xf>
    <xf numFmtId="4" fontId="30" fillId="9" borderId="0" xfId="0" applyNumberFormat="1" applyFont="1" applyFill="1" applyBorder="1" applyAlignment="1">
      <alignment horizontal="center" vertical="center"/>
    </xf>
    <xf numFmtId="171" fontId="29" fillId="9" borderId="0" xfId="0" applyNumberFormat="1" applyFont="1" applyFill="1" applyBorder="1" applyAlignment="1">
      <alignment horizontal="right"/>
    </xf>
    <xf numFmtId="4" fontId="30" fillId="9" borderId="1" xfId="0" applyNumberFormat="1" applyFont="1" applyFill="1" applyBorder="1" applyAlignment="1">
      <alignment horizontal="center" vertical="center"/>
    </xf>
    <xf numFmtId="171" fontId="29" fillId="9" borderId="1" xfId="0" applyNumberFormat="1" applyFont="1" applyFill="1" applyBorder="1" applyAlignment="1">
      <alignment horizontal="right"/>
    </xf>
    <xf numFmtId="0" fontId="30" fillId="9" borderId="0" xfId="0" applyFont="1" applyFill="1" applyBorder="1" applyAlignment="1">
      <alignment horizontal="left" vertical="top" wrapText="1"/>
    </xf>
    <xf numFmtId="0" fontId="30" fillId="9" borderId="1" xfId="0" applyFont="1" applyFill="1" applyBorder="1" applyAlignment="1">
      <alignment horizontal="center" wrapText="1"/>
    </xf>
    <xf numFmtId="44" fontId="30" fillId="9" borderId="0" xfId="0" applyNumberFormat="1" applyFont="1" applyFill="1" applyBorder="1"/>
    <xf numFmtId="4" fontId="30" fillId="9" borderId="1" xfId="0" applyNumberFormat="1" applyFont="1" applyFill="1" applyBorder="1" applyAlignment="1">
      <alignment horizontal="center"/>
    </xf>
    <xf numFmtId="4" fontId="30" fillId="9" borderId="0" xfId="0" applyNumberFormat="1" applyFont="1" applyFill="1" applyAlignment="1">
      <alignment horizontal="right"/>
    </xf>
    <xf numFmtId="171" fontId="30" fillId="9" borderId="0" xfId="0" applyNumberFormat="1" applyFont="1" applyFill="1" applyAlignment="1">
      <alignment horizontal="right"/>
    </xf>
    <xf numFmtId="4" fontId="30" fillId="9" borderId="1" xfId="0" applyNumberFormat="1" applyFont="1" applyFill="1" applyBorder="1" applyAlignment="1">
      <alignment horizontal="center" readingOrder="1"/>
    </xf>
    <xf numFmtId="4" fontId="30" fillId="9" borderId="0" xfId="0" applyNumberFormat="1" applyFont="1" applyFill="1" applyAlignment="1">
      <alignment horizontal="center"/>
    </xf>
    <xf numFmtId="171" fontId="29" fillId="9" borderId="0" xfId="0" applyNumberFormat="1" applyFont="1" applyFill="1" applyAlignment="1">
      <alignment horizontal="right"/>
    </xf>
    <xf numFmtId="4" fontId="30" fillId="9" borderId="1" xfId="0" applyNumberFormat="1" applyFont="1" applyFill="1" applyBorder="1" applyAlignment="1">
      <alignment horizontal="right"/>
    </xf>
    <xf numFmtId="0" fontId="30" fillId="9" borderId="0" xfId="0" applyFont="1" applyFill="1" applyAlignment="1">
      <alignment horizontal="right"/>
    </xf>
    <xf numFmtId="4" fontId="30" fillId="9" borderId="1" xfId="0" applyNumberFormat="1" applyFont="1" applyFill="1" applyBorder="1" applyAlignment="1">
      <alignment horizontal="right" vertical="center"/>
    </xf>
    <xf numFmtId="171" fontId="29" fillId="9" borderId="1" xfId="0" applyNumberFormat="1" applyFont="1" applyFill="1" applyBorder="1" applyAlignment="1">
      <alignment horizontal="right" vertical="center"/>
    </xf>
    <xf numFmtId="169" fontId="30" fillId="9" borderId="0" xfId="0" applyNumberFormat="1" applyFont="1" applyFill="1" applyAlignment="1">
      <alignment horizontal="right" vertical="center"/>
    </xf>
    <xf numFmtId="171" fontId="29" fillId="9" borderId="0" xfId="0" applyNumberFormat="1" applyFont="1" applyFill="1" applyAlignment="1">
      <alignment horizontal="right" vertical="center"/>
    </xf>
    <xf numFmtId="4" fontId="30" fillId="9" borderId="0" xfId="0" applyNumberFormat="1" applyFont="1" applyFill="1" applyBorder="1" applyAlignment="1">
      <alignment horizontal="right"/>
    </xf>
    <xf numFmtId="4" fontId="51" fillId="9" borderId="18" xfId="4" applyNumberFormat="1" applyFont="1" applyFill="1" applyBorder="1" applyAlignment="1">
      <alignment horizontal="center" wrapText="1"/>
    </xf>
    <xf numFmtId="4" fontId="27" fillId="9" borderId="18" xfId="4" applyNumberFormat="1" applyFont="1" applyFill="1" applyBorder="1" applyAlignment="1">
      <alignment horizontal="center" wrapText="1"/>
    </xf>
    <xf numFmtId="4" fontId="29" fillId="0" borderId="0" xfId="0" applyNumberFormat="1" applyFont="1" applyFill="1" applyBorder="1" applyAlignment="1">
      <alignment horizontal="right" vertical="top"/>
    </xf>
    <xf numFmtId="4" fontId="30" fillId="0" borderId="0" xfId="0" applyNumberFormat="1" applyFont="1" applyFill="1" applyBorder="1" applyAlignment="1">
      <alignment horizontal="right" vertical="top"/>
    </xf>
    <xf numFmtId="171" fontId="30" fillId="0" borderId="0" xfId="0" applyNumberFormat="1" applyFont="1" applyFill="1" applyBorder="1" applyAlignment="1" applyProtection="1">
      <alignment horizontal="right" vertical="top"/>
    </xf>
    <xf numFmtId="0" fontId="30" fillId="0" borderId="0" xfId="3" applyFont="1" applyFill="1" applyBorder="1" applyAlignment="1">
      <alignment horizontal="center"/>
    </xf>
    <xf numFmtId="4" fontId="29" fillId="0" borderId="0" xfId="3" applyNumberFormat="1" applyFont="1" applyFill="1" applyBorder="1" applyAlignment="1">
      <alignment horizontal="right"/>
    </xf>
    <xf numFmtId="4" fontId="30" fillId="0" borderId="0" xfId="3" applyNumberFormat="1" applyFont="1" applyFill="1" applyBorder="1" applyAlignment="1">
      <alignment horizontal="right"/>
    </xf>
    <xf numFmtId="171" fontId="30" fillId="0" borderId="0" xfId="3" applyNumberFormat="1" applyFont="1" applyFill="1" applyBorder="1" applyAlignment="1" applyProtection="1">
      <alignment horizontal="right"/>
    </xf>
    <xf numFmtId="44" fontId="29" fillId="4" borderId="23" xfId="0" applyNumberFormat="1" applyFont="1" applyFill="1" applyBorder="1" applyAlignment="1">
      <alignment horizontal="center" vertical="center" wrapText="1" readingOrder="1"/>
    </xf>
    <xf numFmtId="0" fontId="9" fillId="0" borderId="2" xfId="0" applyFont="1" applyBorder="1" applyAlignment="1">
      <alignment horizontal="left" vertical="center"/>
    </xf>
    <xf numFmtId="0" fontId="9" fillId="0" borderId="2" xfId="0" applyFont="1" applyBorder="1" applyAlignment="1">
      <alignment horizontal="center" vertical="center"/>
    </xf>
    <xf numFmtId="4" fontId="9" fillId="0" borderId="2" xfId="0" applyNumberFormat="1" applyFont="1" applyBorder="1" applyAlignment="1">
      <alignment horizontal="center" vertical="center"/>
    </xf>
    <xf numFmtId="0" fontId="30" fillId="0" borderId="0" xfId="8" applyFont="1" applyFill="1" applyBorder="1" applyAlignment="1">
      <alignment horizontal="left" vertical="top" wrapText="1"/>
    </xf>
    <xf numFmtId="0" fontId="29" fillId="0" borderId="0" xfId="8" applyFont="1" applyFill="1" applyBorder="1" applyAlignment="1">
      <alignment horizontal="center" vertical="top"/>
    </xf>
    <xf numFmtId="0" fontId="26" fillId="0" borderId="0" xfId="0" applyFont="1" applyBorder="1" applyAlignment="1">
      <alignment horizontal="left" vertical="center"/>
    </xf>
    <xf numFmtId="0" fontId="22" fillId="0" borderId="0" xfId="0" applyFont="1" applyBorder="1" applyAlignment="1">
      <alignment horizontal="left" vertical="center"/>
    </xf>
    <xf numFmtId="0" fontId="13" fillId="5" borderId="5" xfId="0" applyFont="1" applyFill="1" applyBorder="1" applyAlignment="1">
      <alignment horizontal="center" vertical="center"/>
    </xf>
    <xf numFmtId="0" fontId="15" fillId="5" borderId="5" xfId="0" applyFont="1" applyFill="1" applyBorder="1" applyAlignment="1">
      <alignment horizontal="center"/>
    </xf>
    <xf numFmtId="0" fontId="11" fillId="5" borderId="2" xfId="0" applyFont="1" applyFill="1" applyBorder="1" applyAlignment="1">
      <alignment horizontal="left" vertical="center" wrapText="1"/>
    </xf>
    <xf numFmtId="0" fontId="8" fillId="0" borderId="0" xfId="0" applyFont="1" applyAlignment="1">
      <alignment horizontal="center"/>
    </xf>
    <xf numFmtId="0" fontId="54" fillId="0" borderId="18" xfId="5" applyFont="1" applyBorder="1" applyAlignment="1">
      <alignment horizontal="center" vertical="center" wrapText="1"/>
    </xf>
    <xf numFmtId="0" fontId="53" fillId="6" borderId="18" xfId="4" applyFont="1" applyFill="1" applyBorder="1" applyAlignment="1">
      <alignment horizontal="center" vertical="center" wrapText="1"/>
    </xf>
    <xf numFmtId="0" fontId="27" fillId="0" borderId="18" xfId="5" applyFont="1" applyBorder="1" applyAlignment="1">
      <alignment horizontal="center" vertical="center" wrapText="1"/>
    </xf>
    <xf numFmtId="0" fontId="56" fillId="0" borderId="18" xfId="5" applyFont="1" applyBorder="1" applyAlignment="1">
      <alignment horizontal="center" vertical="center" wrapText="1"/>
    </xf>
    <xf numFmtId="0" fontId="27" fillId="0" borderId="18" xfId="4" applyFont="1" applyBorder="1" applyAlignment="1">
      <alignment horizontal="center" vertical="center" wrapText="1"/>
    </xf>
    <xf numFmtId="0" fontId="54" fillId="0" borderId="22" xfId="5" applyFont="1" applyBorder="1" applyAlignment="1">
      <alignment horizontal="left" vertical="center" wrapText="1"/>
    </xf>
    <xf numFmtId="174" fontId="54" fillId="0" borderId="22" xfId="5" applyNumberFormat="1" applyFont="1" applyBorder="1" applyAlignment="1">
      <alignment horizontal="right" vertical="center" wrapText="1"/>
    </xf>
    <xf numFmtId="0" fontId="27" fillId="0" borderId="21" xfId="5" applyFont="1" applyBorder="1" applyAlignment="1">
      <alignment horizontal="center" vertical="center" wrapText="1"/>
    </xf>
    <xf numFmtId="0" fontId="54" fillId="0" borderId="22" xfId="5" applyFont="1" applyBorder="1" applyAlignment="1">
      <alignment horizontal="center" vertical="center" wrapText="1"/>
    </xf>
    <xf numFmtId="0" fontId="27" fillId="0" borderId="22" xfId="5" applyFont="1" applyBorder="1" applyAlignment="1">
      <alignment horizontal="center" vertical="center" wrapText="1"/>
    </xf>
    <xf numFmtId="0" fontId="54" fillId="0" borderId="22" xfId="5" applyFont="1" applyBorder="1" applyAlignment="1">
      <alignment horizontal="right" vertical="center" wrapText="1"/>
    </xf>
    <xf numFmtId="0" fontId="5" fillId="0" borderId="22" xfId="5" applyFont="1" applyBorder="1" applyAlignment="1">
      <alignment horizontal="center" vertical="top"/>
    </xf>
    <xf numFmtId="174" fontId="54" fillId="0" borderId="22" xfId="5" applyNumberFormat="1" applyFont="1" applyBorder="1" applyAlignment="1">
      <alignment vertical="center" wrapText="1"/>
    </xf>
    <xf numFmtId="0" fontId="8" fillId="0" borderId="22" xfId="5" applyFont="1" applyBorder="1"/>
    <xf numFmtId="0" fontId="54" fillId="7" borderId="22" xfId="5" applyFont="1" applyFill="1" applyBorder="1" applyAlignment="1">
      <alignment horizontal="right" vertical="center" wrapText="1"/>
    </xf>
    <xf numFmtId="174" fontId="54" fillId="7" borderId="22" xfId="5" applyNumberFormat="1" applyFont="1" applyFill="1" applyBorder="1" applyAlignment="1">
      <alignment vertical="center" wrapText="1"/>
    </xf>
    <xf numFmtId="0" fontId="26" fillId="0" borderId="0" xfId="0" applyFont="1" applyAlignment="1">
      <alignment horizontal="left" vertical="center"/>
    </xf>
    <xf numFmtId="0" fontId="22" fillId="0" borderId="0" xfId="0" applyFont="1" applyAlignment="1">
      <alignment horizontal="left" vertical="center"/>
    </xf>
    <xf numFmtId="0" fontId="23" fillId="0" borderId="0" xfId="0" applyFont="1" applyFill="1" applyAlignment="1">
      <alignment horizontal="center" vertical="center" wrapText="1"/>
    </xf>
    <xf numFmtId="0" fontId="11" fillId="3" borderId="2" xfId="0" applyFont="1" applyFill="1" applyBorder="1" applyAlignment="1">
      <alignment horizontal="left" vertical="center" wrapText="1"/>
    </xf>
    <xf numFmtId="0" fontId="13" fillId="3" borderId="5" xfId="0" applyFont="1" applyFill="1" applyBorder="1" applyAlignment="1">
      <alignment horizontal="center" vertical="center"/>
    </xf>
    <xf numFmtId="0" fontId="2" fillId="3" borderId="5" xfId="0" applyFont="1" applyFill="1" applyBorder="1" applyAlignment="1">
      <alignment horizontal="center"/>
    </xf>
    <xf numFmtId="0" fontId="60" fillId="5" borderId="5" xfId="6" applyFont="1" applyFill="1" applyBorder="1" applyAlignment="1">
      <alignment horizontal="center" vertical="center"/>
    </xf>
  </cellXfs>
  <cellStyles count="36">
    <cellStyle name="Comma" xfId="1" builtinId="3"/>
    <cellStyle name="Currency 2" xfId="35" xr:uid="{00000000-0005-0000-0000-000001000000}"/>
    <cellStyle name="Excel Built-in Explanatory Text" xfId="8" xr:uid="{00000000-0005-0000-0000-000002000000}"/>
    <cellStyle name="Heading" xfId="9" xr:uid="{00000000-0005-0000-0000-000003000000}"/>
    <cellStyle name="Heading1" xfId="10" xr:uid="{00000000-0005-0000-0000-000004000000}"/>
    <cellStyle name="Normal" xfId="0" builtinId="0"/>
    <cellStyle name="Normal 10 2 2" xfId="13" xr:uid="{00000000-0005-0000-0000-000006000000}"/>
    <cellStyle name="Normal 2" xfId="4" xr:uid="{00000000-0005-0000-0000-000007000000}"/>
    <cellStyle name="Normal 2 2" xfId="5" xr:uid="{00000000-0005-0000-0000-000008000000}"/>
    <cellStyle name="Normal 2 3" xfId="16" xr:uid="{00000000-0005-0000-0000-000009000000}"/>
    <cellStyle name="Normal 3" xfId="6" xr:uid="{00000000-0005-0000-0000-00000A000000}"/>
    <cellStyle name="Normal 3 2" xfId="29" xr:uid="{00000000-0005-0000-0000-00000B000000}"/>
    <cellStyle name="Normal 4" xfId="14" xr:uid="{00000000-0005-0000-0000-00000C000000}"/>
    <cellStyle name="Normal 5" xfId="7" xr:uid="{00000000-0005-0000-0000-00000D000000}"/>
    <cellStyle name="Normalno 2" xfId="17" xr:uid="{00000000-0005-0000-0000-00000E000000}"/>
    <cellStyle name="Normalno 2 2" xfId="19" xr:uid="{00000000-0005-0000-0000-00000F000000}"/>
    <cellStyle name="Normalno 3" xfId="24" xr:uid="{00000000-0005-0000-0000-000010000000}"/>
    <cellStyle name="Normalno 3 10" xfId="26" xr:uid="{00000000-0005-0000-0000-000011000000}"/>
    <cellStyle name="Normalno 3 4 2 2 3" xfId="27" xr:uid="{00000000-0005-0000-0000-000012000000}"/>
    <cellStyle name="Normalno 3 9" xfId="25" xr:uid="{00000000-0005-0000-0000-000013000000}"/>
    <cellStyle name="Normalno 6" xfId="18" xr:uid="{00000000-0005-0000-0000-000014000000}"/>
    <cellStyle name="Normalno 7 5" xfId="28" xr:uid="{00000000-0005-0000-0000-000015000000}"/>
    <cellStyle name="Obično 17" xfId="23" xr:uid="{00000000-0005-0000-0000-000016000000}"/>
    <cellStyle name="Obično 2" xfId="3" xr:uid="{00000000-0005-0000-0000-000017000000}"/>
    <cellStyle name="Obično 2 10" xfId="31" xr:uid="{00000000-0005-0000-0000-000018000000}"/>
    <cellStyle name="Obično 2 2" xfId="20" xr:uid="{00000000-0005-0000-0000-000019000000}"/>
    <cellStyle name="Obično 2 2 2 10" xfId="33" xr:uid="{00000000-0005-0000-0000-00001A000000}"/>
    <cellStyle name="Obično 3" xfId="22" xr:uid="{00000000-0005-0000-0000-00001B000000}"/>
    <cellStyle name="Obično 3 2 3" xfId="15" xr:uid="{00000000-0005-0000-0000-00001C000000}"/>
    <cellStyle name="Obično 35 4" xfId="30" xr:uid="{00000000-0005-0000-0000-00001D000000}"/>
    <cellStyle name="Obično 38" xfId="21" xr:uid="{00000000-0005-0000-0000-00001E000000}"/>
    <cellStyle name="Obično 46" xfId="34" xr:uid="{00000000-0005-0000-0000-00001F000000}"/>
    <cellStyle name="Obično_A.13.2.Tabelarni iskaz_AS" xfId="2" xr:uid="{00000000-0005-0000-0000-000020000000}"/>
    <cellStyle name="Result" xfId="11" xr:uid="{00000000-0005-0000-0000-000021000000}"/>
    <cellStyle name="Result2" xfId="12" xr:uid="{00000000-0005-0000-0000-000022000000}"/>
    <cellStyle name="Zarez 19" xfId="32" xr:uid="{00000000-0005-0000-0000-00002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2</xdr:col>
      <xdr:colOff>2419350</xdr:colOff>
      <xdr:row>48</xdr:row>
      <xdr:rowOff>0</xdr:rowOff>
    </xdr:from>
    <xdr:to>
      <xdr:col>2</xdr:col>
      <xdr:colOff>2514600</xdr:colOff>
      <xdr:row>49</xdr:row>
      <xdr:rowOff>77444</xdr:rowOff>
    </xdr:to>
    <xdr:sp macro="" textlink="">
      <xdr:nvSpPr>
        <xdr:cNvPr id="4034" name="Text Box 1659">
          <a:extLst>
            <a:ext uri="{FF2B5EF4-FFF2-40B4-BE49-F238E27FC236}">
              <a16:creationId xmlns:a16="http://schemas.microsoft.com/office/drawing/2014/main" id="{B6C69EFA-2008-400A-9961-00E6A733997E}"/>
            </a:ext>
          </a:extLst>
        </xdr:cNvPr>
        <xdr:cNvSpPr txBox="1">
          <a:spLocks noChangeArrowheads="1"/>
        </xdr:cNvSpPr>
      </xdr:nvSpPr>
      <xdr:spPr bwMode="auto">
        <a:xfrm>
          <a:off x="3200400" y="9153525"/>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2419350</xdr:colOff>
      <xdr:row>26</xdr:row>
      <xdr:rowOff>0</xdr:rowOff>
    </xdr:from>
    <xdr:to>
      <xdr:col>2</xdr:col>
      <xdr:colOff>2514600</xdr:colOff>
      <xdr:row>27</xdr:row>
      <xdr:rowOff>60877</xdr:rowOff>
    </xdr:to>
    <xdr:sp macro="" textlink="">
      <xdr:nvSpPr>
        <xdr:cNvPr id="2" name="Text Box 1659">
          <a:extLst>
            <a:ext uri="{FF2B5EF4-FFF2-40B4-BE49-F238E27FC236}">
              <a16:creationId xmlns:a16="http://schemas.microsoft.com/office/drawing/2014/main" id="{2D8F9772-5B50-4D58-8816-F307EB3AF540}"/>
            </a:ext>
          </a:extLst>
        </xdr:cNvPr>
        <xdr:cNvSpPr txBox="1">
          <a:spLocks noChangeArrowheads="1"/>
        </xdr:cNvSpPr>
      </xdr:nvSpPr>
      <xdr:spPr bwMode="auto">
        <a:xfrm>
          <a:off x="3409950" y="4886325"/>
          <a:ext cx="95250" cy="222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2419350</xdr:colOff>
      <xdr:row>48</xdr:row>
      <xdr:rowOff>0</xdr:rowOff>
    </xdr:from>
    <xdr:to>
      <xdr:col>2</xdr:col>
      <xdr:colOff>2514600</xdr:colOff>
      <xdr:row>49</xdr:row>
      <xdr:rowOff>77444</xdr:rowOff>
    </xdr:to>
    <xdr:sp macro="" textlink="">
      <xdr:nvSpPr>
        <xdr:cNvPr id="2" name="Text Box 1659">
          <a:extLst>
            <a:ext uri="{FF2B5EF4-FFF2-40B4-BE49-F238E27FC236}">
              <a16:creationId xmlns:a16="http://schemas.microsoft.com/office/drawing/2014/main" id="{096E7C2F-A63C-49C2-B87A-F450EC0EE462}"/>
            </a:ext>
          </a:extLst>
        </xdr:cNvPr>
        <xdr:cNvSpPr txBox="1">
          <a:spLocks noChangeArrowheads="1"/>
        </xdr:cNvSpPr>
      </xdr:nvSpPr>
      <xdr:spPr bwMode="auto">
        <a:xfrm>
          <a:off x="3495675" y="24174450"/>
          <a:ext cx="95250" cy="2298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WATMONT/VIII%20OKONCANA%20BOGDANOVC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y%20Documents/My%20Documents/Ivo%20Turkalj/ELEKTROINSTALACIJE2000/UZORAK_ZA%20_SITUACIJU.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WINDOWS/TEMP/slakovci-vatrogasni%20dom.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Krunoslav%20&#352;timac/Desktop/TURBINA%202%20-%20Tro&#353;kovnik%20GP%20-%202020%20-%20sa%20komentarima%20i%20cijenama%20-%2016.7.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p"/>
      <sheetName val="Osn-Pod"/>
      <sheetName val="Kuce"/>
      <sheetName val="Evid"/>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p"/>
      <sheetName val="Podaci"/>
      <sheetName val="Baza"/>
      <sheetName val="Kuce"/>
      <sheetName val="Pr-Sit"/>
      <sheetName val="Situacija"/>
      <sheetName val="Evid"/>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6"/>
      <sheetName val="Module5"/>
      <sheetName val="Module4"/>
      <sheetName val="Module3"/>
      <sheetName val="Module1"/>
      <sheetName val="Nap"/>
      <sheetName val="Osn-Pod"/>
      <sheetName val="Dokaz"/>
      <sheetName val="Trosk"/>
      <sheetName val="Korice"/>
      <sheetName val="Sadrzaj"/>
      <sheetName val="Naslov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đevinski projekt"/>
      <sheetName val="Rekapitulacija građevinski"/>
      <sheetName val="Elektrotehnički projekt"/>
      <sheetName val="Rekapitulacija elektrotehnički "/>
      <sheetName val="Projekt krajobraznog uređenja"/>
      <sheetName val="Rekapitulacija krajobraz"/>
      <sheetName val="Rekapitulacija GR+EL+KR"/>
    </sheetNames>
    <sheetDataSet>
      <sheetData sheetId="0"/>
      <sheetData sheetId="1"/>
      <sheetData sheetId="2">
        <row r="5">
          <cell r="D5" t="str">
            <v>IZGRADNJA RASVJETE PROMETNICE</v>
          </cell>
        </row>
        <row r="48">
          <cell r="D48" t="str">
            <v>KRIŽANJE PROMETNICE I ELEKTROENEGTSKIH INSTALACIJA (0,4 kV i 10 kV)</v>
          </cell>
        </row>
        <row r="69">
          <cell r="D69" t="str">
            <v>OSTALI RADOVI</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theme="4" tint="0.59999389629810485"/>
    <pageSetUpPr fitToPage="1"/>
  </sheetPr>
  <dimension ref="A1:J596"/>
  <sheetViews>
    <sheetView showZeros="0" tabSelected="1" zoomScale="115" zoomScaleNormal="115" zoomScaleSheetLayoutView="115" workbookViewId="0">
      <pane ySplit="7" topLeftCell="A92" activePane="bottomLeft" state="frozen"/>
      <selection pane="bottomLeft" activeCell="C97" sqref="C97"/>
    </sheetView>
  </sheetViews>
  <sheetFormatPr defaultColWidth="9" defaultRowHeight="11.25"/>
  <cols>
    <col min="1" max="1" width="6" style="52" customWidth="1"/>
    <col min="2" max="2" width="6.5546875" style="52" customWidth="1"/>
    <col min="3" max="3" width="47.77734375" style="53" customWidth="1"/>
    <col min="4" max="4" width="4.21875" style="50" customWidth="1"/>
    <col min="5" max="5" width="8.21875" style="63" customWidth="1"/>
    <col min="6" max="6" width="7.6640625" style="51" customWidth="1"/>
    <col min="7" max="7" width="11.6640625" style="68" customWidth="1"/>
    <col min="8" max="8" width="12.6640625" style="39" customWidth="1"/>
    <col min="9" max="16384" width="9" style="1"/>
  </cols>
  <sheetData>
    <row r="1" spans="1:8">
      <c r="A1" s="43" t="s">
        <v>97</v>
      </c>
      <c r="B1" s="40"/>
      <c r="C1" s="60" t="s">
        <v>174</v>
      </c>
      <c r="D1" s="49"/>
      <c r="E1" s="61"/>
    </row>
    <row r="2" spans="1:8">
      <c r="A2" s="43"/>
      <c r="B2" s="40"/>
      <c r="C2" s="66" t="s">
        <v>175</v>
      </c>
      <c r="D2" s="49"/>
      <c r="E2" s="61"/>
    </row>
    <row r="3" spans="1:8" ht="11.25" customHeight="1">
      <c r="A3" s="41" t="s">
        <v>50</v>
      </c>
      <c r="B3" s="40"/>
      <c r="C3" s="47" t="s">
        <v>88</v>
      </c>
      <c r="D3" s="49"/>
      <c r="E3" s="61"/>
    </row>
    <row r="4" spans="1:8" ht="4.5" customHeight="1"/>
    <row r="5" spans="1:8" ht="12.75" customHeight="1">
      <c r="A5" s="793" t="s">
        <v>177</v>
      </c>
      <c r="B5" s="794"/>
      <c r="C5" s="794"/>
      <c r="D5" s="35"/>
      <c r="E5" s="62"/>
      <c r="F5" s="48"/>
      <c r="G5" s="69"/>
    </row>
    <row r="6" spans="1:8" ht="6.75" customHeight="1" thickBot="1"/>
    <row r="7" spans="1:8" s="3" customFormat="1" ht="40.5" customHeight="1" thickBot="1">
      <c r="A7" s="471" t="s">
        <v>77</v>
      </c>
      <c r="B7" s="472" t="s">
        <v>78</v>
      </c>
      <c r="C7" s="473" t="s">
        <v>64</v>
      </c>
      <c r="D7" s="474" t="s">
        <v>79</v>
      </c>
      <c r="E7" s="474" t="s">
        <v>43</v>
      </c>
      <c r="F7" s="474" t="s">
        <v>80</v>
      </c>
      <c r="G7" s="475" t="s">
        <v>81</v>
      </c>
      <c r="H7" s="36"/>
    </row>
    <row r="8" spans="1:8" s="2" customFormat="1" ht="12">
      <c r="A8" s="74"/>
      <c r="B8" s="74"/>
      <c r="C8" s="75"/>
      <c r="D8" s="76"/>
      <c r="E8" s="77"/>
      <c r="F8" s="78"/>
      <c r="G8" s="79"/>
      <c r="H8" s="37"/>
    </row>
    <row r="9" spans="1:8" s="2" customFormat="1" ht="12" customHeight="1">
      <c r="A9" s="792" t="s">
        <v>562</v>
      </c>
      <c r="B9" s="792"/>
      <c r="C9" s="792"/>
      <c r="D9" s="792"/>
      <c r="E9" s="792"/>
      <c r="F9" s="792"/>
      <c r="G9" s="792"/>
      <c r="H9" s="37"/>
    </row>
    <row r="10" spans="1:8" s="2" customFormat="1" ht="44.25" customHeight="1">
      <c r="A10" s="791" t="s">
        <v>563</v>
      </c>
      <c r="B10" s="791"/>
      <c r="C10" s="791"/>
      <c r="D10" s="791"/>
      <c r="E10" s="791"/>
      <c r="F10" s="791"/>
      <c r="G10" s="791"/>
      <c r="H10" s="37"/>
    </row>
    <row r="11" spans="1:8" s="2" customFormat="1" ht="108.75" customHeight="1">
      <c r="A11" s="791" t="s">
        <v>564</v>
      </c>
      <c r="B11" s="791"/>
      <c r="C11" s="791"/>
      <c r="D11" s="791"/>
      <c r="E11" s="791"/>
      <c r="F11" s="791"/>
      <c r="G11" s="791"/>
      <c r="H11" s="37"/>
    </row>
    <row r="12" spans="1:8" s="2" customFormat="1" ht="44.25" customHeight="1">
      <c r="A12" s="791" t="s">
        <v>565</v>
      </c>
      <c r="B12" s="791"/>
      <c r="C12" s="791"/>
      <c r="D12" s="791"/>
      <c r="E12" s="791"/>
      <c r="F12" s="791"/>
      <c r="G12" s="791"/>
      <c r="H12" s="37"/>
    </row>
    <row r="13" spans="1:8" s="2" customFormat="1" ht="33" customHeight="1">
      <c r="A13" s="791" t="s">
        <v>566</v>
      </c>
      <c r="B13" s="791"/>
      <c r="C13" s="791"/>
      <c r="D13" s="791"/>
      <c r="E13" s="791"/>
      <c r="F13" s="791"/>
      <c r="G13" s="791"/>
      <c r="H13" s="37"/>
    </row>
    <row r="14" spans="1:8" s="2" customFormat="1" ht="60" customHeight="1">
      <c r="A14" s="791" t="s">
        <v>567</v>
      </c>
      <c r="B14" s="791"/>
      <c r="C14" s="791"/>
      <c r="D14" s="791"/>
      <c r="E14" s="791"/>
      <c r="F14" s="791"/>
      <c r="G14" s="791"/>
      <c r="H14" s="37"/>
    </row>
    <row r="15" spans="1:8" s="2" customFormat="1" ht="62.25" customHeight="1">
      <c r="A15" s="791" t="s">
        <v>627</v>
      </c>
      <c r="B15" s="791"/>
      <c r="C15" s="791"/>
      <c r="D15" s="791"/>
      <c r="E15" s="791"/>
      <c r="F15" s="791"/>
      <c r="G15" s="791"/>
      <c r="H15" s="37"/>
    </row>
    <row r="16" spans="1:8" s="2" customFormat="1" ht="132" customHeight="1">
      <c r="A16" s="791" t="s">
        <v>568</v>
      </c>
      <c r="B16" s="791"/>
      <c r="C16" s="791"/>
      <c r="D16" s="791"/>
      <c r="E16" s="791"/>
      <c r="F16" s="791"/>
      <c r="G16" s="791"/>
      <c r="H16" s="37"/>
    </row>
    <row r="17" spans="1:8" s="2" customFormat="1" ht="60.75" customHeight="1">
      <c r="A17" s="791" t="s">
        <v>569</v>
      </c>
      <c r="B17" s="791"/>
      <c r="C17" s="791"/>
      <c r="D17" s="791"/>
      <c r="E17" s="791"/>
      <c r="F17" s="791"/>
      <c r="G17" s="791"/>
      <c r="H17" s="37"/>
    </row>
    <row r="18" spans="1:8" s="2" customFormat="1" ht="72.75" customHeight="1">
      <c r="A18" s="791" t="s">
        <v>570</v>
      </c>
      <c r="B18" s="791"/>
      <c r="C18" s="791"/>
      <c r="D18" s="791"/>
      <c r="E18" s="791"/>
      <c r="F18" s="791"/>
      <c r="G18" s="791"/>
      <c r="H18" s="37"/>
    </row>
    <row r="19" spans="1:8" s="2" customFormat="1" ht="57.75" customHeight="1">
      <c r="A19" s="791" t="s">
        <v>571</v>
      </c>
      <c r="B19" s="791"/>
      <c r="C19" s="791"/>
      <c r="D19" s="791"/>
      <c r="E19" s="791"/>
      <c r="F19" s="791"/>
      <c r="G19" s="791"/>
      <c r="H19" s="37"/>
    </row>
    <row r="20" spans="1:8" s="2" customFormat="1" ht="72" customHeight="1">
      <c r="A20" s="791" t="s">
        <v>572</v>
      </c>
      <c r="B20" s="791"/>
      <c r="C20" s="791"/>
      <c r="D20" s="791"/>
      <c r="E20" s="791"/>
      <c r="F20" s="791"/>
      <c r="G20" s="791"/>
      <c r="H20" s="37"/>
    </row>
    <row r="21" spans="1:8" s="2" customFormat="1" ht="75" customHeight="1">
      <c r="A21" s="791" t="s">
        <v>573</v>
      </c>
      <c r="B21" s="791"/>
      <c r="C21" s="791"/>
      <c r="D21" s="791"/>
      <c r="E21" s="791"/>
      <c r="F21" s="791"/>
      <c r="G21" s="791"/>
      <c r="H21" s="37"/>
    </row>
    <row r="22" spans="1:8" s="2" customFormat="1" ht="45.75" customHeight="1">
      <c r="A22" s="791" t="s">
        <v>574</v>
      </c>
      <c r="B22" s="791"/>
      <c r="C22" s="791"/>
      <c r="D22" s="791"/>
      <c r="E22" s="791"/>
      <c r="F22" s="791"/>
      <c r="G22" s="791"/>
      <c r="H22" s="37"/>
    </row>
    <row r="23" spans="1:8" s="2" customFormat="1" ht="36" customHeight="1">
      <c r="A23" s="791" t="s">
        <v>575</v>
      </c>
      <c r="B23" s="791"/>
      <c r="C23" s="791"/>
      <c r="D23" s="791"/>
      <c r="E23" s="791"/>
      <c r="F23" s="791"/>
      <c r="G23" s="791"/>
      <c r="H23" s="37"/>
    </row>
    <row r="24" spans="1:8" s="2" customFormat="1" ht="33" customHeight="1">
      <c r="A24" s="791" t="s">
        <v>576</v>
      </c>
      <c r="B24" s="791"/>
      <c r="C24" s="791"/>
      <c r="D24" s="791"/>
      <c r="E24" s="791"/>
      <c r="F24" s="791"/>
      <c r="G24" s="791"/>
      <c r="H24" s="37"/>
    </row>
    <row r="25" spans="1:8" s="2" customFormat="1" ht="58.5" customHeight="1" thickBot="1">
      <c r="A25" s="791" t="s">
        <v>577</v>
      </c>
      <c r="B25" s="791"/>
      <c r="C25" s="791"/>
      <c r="D25" s="791"/>
      <c r="E25" s="791"/>
      <c r="F25" s="791"/>
      <c r="G25" s="791"/>
      <c r="H25" s="37"/>
    </row>
    <row r="26" spans="1:8" s="2" customFormat="1" ht="12.75" thickBot="1">
      <c r="A26" s="74"/>
      <c r="B26" s="74"/>
      <c r="C26" s="75"/>
      <c r="D26" s="76"/>
      <c r="E26" s="77"/>
      <c r="F26" s="78"/>
      <c r="G26" s="79"/>
      <c r="H26" s="37"/>
    </row>
    <row r="27" spans="1:8" s="34" customFormat="1" ht="15" customHeight="1" thickBot="1">
      <c r="A27" s="483" t="s">
        <v>104</v>
      </c>
      <c r="B27" s="537"/>
      <c r="C27" s="484" t="s">
        <v>83</v>
      </c>
      <c r="D27" s="485"/>
      <c r="E27" s="486"/>
      <c r="F27" s="487"/>
      <c r="G27" s="488"/>
      <c r="H27" s="38"/>
    </row>
    <row r="28" spans="1:8" s="2" customFormat="1" ht="12">
      <c r="A28" s="80"/>
      <c r="B28" s="80"/>
      <c r="C28" s="81"/>
      <c r="D28" s="82"/>
      <c r="E28" s="83"/>
      <c r="F28" s="84"/>
      <c r="G28" s="85"/>
      <c r="H28" s="37"/>
    </row>
    <row r="29" spans="1:8" s="33" customFormat="1" ht="16.5" customHeight="1">
      <c r="A29" s="80"/>
      <c r="B29" s="80" t="s">
        <v>67</v>
      </c>
      <c r="C29" s="180" t="s">
        <v>66</v>
      </c>
      <c r="D29" s="86"/>
      <c r="E29" s="83"/>
      <c r="F29" s="87"/>
      <c r="G29" s="85"/>
      <c r="H29" s="38"/>
    </row>
    <row r="30" spans="1:8" s="33" customFormat="1" ht="16.5" customHeight="1">
      <c r="A30" s="80" t="s">
        <v>10</v>
      </c>
      <c r="B30" s="80" t="s">
        <v>186</v>
      </c>
      <c r="C30" s="180" t="s">
        <v>51</v>
      </c>
      <c r="D30" s="86"/>
      <c r="E30" s="83"/>
      <c r="F30" s="87"/>
      <c r="G30" s="85"/>
      <c r="H30" s="38"/>
    </row>
    <row r="31" spans="1:8" s="33" customFormat="1" ht="96" customHeight="1">
      <c r="A31" s="88"/>
      <c r="B31" s="89"/>
      <c r="C31" s="133" t="s">
        <v>45</v>
      </c>
      <c r="D31" s="88"/>
      <c r="E31" s="90"/>
      <c r="F31" s="91"/>
      <c r="G31" s="92"/>
      <c r="H31" s="38"/>
    </row>
    <row r="32" spans="1:8" s="33" customFormat="1" ht="15" customHeight="1">
      <c r="A32" s="93"/>
      <c r="B32" s="93"/>
      <c r="C32" s="115" t="s">
        <v>76</v>
      </c>
      <c r="D32" s="86"/>
      <c r="E32" s="83"/>
      <c r="F32" s="87"/>
      <c r="G32" s="85"/>
      <c r="H32" s="38"/>
    </row>
    <row r="33" spans="1:8" s="33" customFormat="1" ht="15" customHeight="1">
      <c r="A33" s="94" t="s">
        <v>8</v>
      </c>
      <c r="B33" s="94"/>
      <c r="C33" s="281" t="s">
        <v>52</v>
      </c>
      <c r="D33" s="95" t="s">
        <v>122</v>
      </c>
      <c r="E33" s="138">
        <v>1.5</v>
      </c>
      <c r="F33" s="96"/>
      <c r="G33" s="720">
        <f>E33*F33</f>
        <v>0</v>
      </c>
      <c r="H33" s="38"/>
    </row>
    <row r="34" spans="1:8" s="2" customFormat="1" ht="12">
      <c r="A34" s="98"/>
      <c r="B34" s="98"/>
      <c r="C34" s="99"/>
      <c r="D34" s="100"/>
      <c r="E34" s="101"/>
      <c r="F34" s="102"/>
      <c r="G34" s="103"/>
      <c r="H34" s="37"/>
    </row>
    <row r="35" spans="1:8" s="33" customFormat="1" ht="14.25" customHeight="1">
      <c r="A35" s="80"/>
      <c r="B35" s="80" t="s">
        <v>112</v>
      </c>
      <c r="C35" s="180" t="s">
        <v>111</v>
      </c>
      <c r="D35" s="86"/>
      <c r="E35" s="83"/>
      <c r="F35" s="87"/>
      <c r="G35" s="85"/>
      <c r="H35" s="38"/>
    </row>
    <row r="36" spans="1:8" s="33" customFormat="1" ht="14.25" customHeight="1">
      <c r="A36" s="80" t="s">
        <v>9</v>
      </c>
      <c r="B36" s="80" t="s">
        <v>185</v>
      </c>
      <c r="C36" s="180" t="s">
        <v>113</v>
      </c>
      <c r="D36" s="86"/>
      <c r="E36" s="83"/>
      <c r="F36" s="87"/>
      <c r="G36" s="85"/>
      <c r="H36" s="38"/>
    </row>
    <row r="37" spans="1:8" s="33" customFormat="1" ht="90.75" customHeight="1">
      <c r="A37" s="93"/>
      <c r="B37" s="93"/>
      <c r="C37" s="133" t="s">
        <v>617</v>
      </c>
      <c r="D37" s="86"/>
      <c r="E37" s="83"/>
      <c r="F37" s="87"/>
      <c r="G37" s="85"/>
      <c r="H37" s="38"/>
    </row>
    <row r="38" spans="1:8" s="33" customFormat="1" ht="21.75" customHeight="1">
      <c r="A38" s="93"/>
      <c r="B38" s="93"/>
      <c r="C38" s="115" t="s">
        <v>76</v>
      </c>
      <c r="D38" s="86"/>
      <c r="E38" s="83"/>
      <c r="F38" s="87"/>
      <c r="G38" s="85"/>
      <c r="H38" s="38"/>
    </row>
    <row r="39" spans="1:8" s="33" customFormat="1" ht="30.75" customHeight="1">
      <c r="A39" s="93" t="s">
        <v>12</v>
      </c>
      <c r="B39" s="93"/>
      <c r="C39" s="133" t="s">
        <v>56</v>
      </c>
      <c r="D39" s="104" t="s">
        <v>54</v>
      </c>
      <c r="E39" s="141">
        <v>850</v>
      </c>
      <c r="F39" s="105"/>
      <c r="G39" s="721">
        <f>E39*F39</f>
        <v>0</v>
      </c>
      <c r="H39" s="38"/>
    </row>
    <row r="40" spans="1:8" s="33" customFormat="1" ht="40.5" customHeight="1">
      <c r="A40" s="93" t="s">
        <v>11</v>
      </c>
      <c r="B40" s="93"/>
      <c r="C40" s="115" t="s">
        <v>89</v>
      </c>
      <c r="D40" s="116" t="s">
        <v>65</v>
      </c>
      <c r="E40" s="141">
        <v>10</v>
      </c>
      <c r="F40" s="118"/>
      <c r="G40" s="721">
        <f t="shared" ref="G40:G48" si="0">E40*F40</f>
        <v>0</v>
      </c>
      <c r="H40" s="38"/>
    </row>
    <row r="41" spans="1:8" s="33" customFormat="1" ht="38.25" customHeight="1">
      <c r="A41" s="107" t="s">
        <v>13</v>
      </c>
      <c r="B41" s="94"/>
      <c r="C41" s="281" t="s">
        <v>90</v>
      </c>
      <c r="D41" s="171" t="s">
        <v>65</v>
      </c>
      <c r="E41" s="138">
        <v>5</v>
      </c>
      <c r="F41" s="172"/>
      <c r="G41" s="720">
        <f t="shared" si="0"/>
        <v>0</v>
      </c>
      <c r="H41" s="38"/>
    </row>
    <row r="42" spans="1:8" s="2" customFormat="1" ht="12">
      <c r="A42" s="98"/>
      <c r="B42" s="98"/>
      <c r="C42" s="109"/>
      <c r="D42" s="100"/>
      <c r="E42" s="101"/>
      <c r="F42" s="102"/>
      <c r="G42" s="85"/>
      <c r="H42" s="37"/>
    </row>
    <row r="43" spans="1:8" s="33" customFormat="1" ht="30" customHeight="1">
      <c r="A43" s="80" t="s">
        <v>14</v>
      </c>
      <c r="B43" s="80" t="s">
        <v>200</v>
      </c>
      <c r="C43" s="535" t="s">
        <v>166</v>
      </c>
      <c r="D43" s="110"/>
      <c r="E43" s="111"/>
      <c r="F43" s="112"/>
      <c r="G43" s="85"/>
      <c r="H43" s="38"/>
    </row>
    <row r="44" spans="1:8" s="33" customFormat="1" ht="105.75" customHeight="1">
      <c r="A44" s="89"/>
      <c r="B44" s="89"/>
      <c r="C44" s="133" t="s">
        <v>93</v>
      </c>
      <c r="D44" s="86"/>
      <c r="E44" s="83"/>
      <c r="F44" s="87"/>
      <c r="G44" s="85"/>
      <c r="H44" s="38"/>
    </row>
    <row r="45" spans="1:8" s="33" customFormat="1" ht="45.75" customHeight="1">
      <c r="A45" s="93"/>
      <c r="B45" s="93"/>
      <c r="C45" s="133" t="s">
        <v>618</v>
      </c>
      <c r="D45" s="86"/>
      <c r="E45" s="83"/>
      <c r="F45" s="87"/>
      <c r="G45" s="85"/>
      <c r="H45" s="38"/>
    </row>
    <row r="46" spans="1:8" s="33" customFormat="1" ht="15.75" customHeight="1">
      <c r="A46" s="93"/>
      <c r="B46" s="93"/>
      <c r="C46" s="133" t="s">
        <v>76</v>
      </c>
      <c r="D46" s="104"/>
      <c r="E46" s="83"/>
      <c r="F46" s="105"/>
      <c r="G46" s="85"/>
      <c r="H46" s="38"/>
    </row>
    <row r="47" spans="1:8" s="33" customFormat="1" ht="34.5" customHeight="1">
      <c r="A47" s="93" t="s">
        <v>155</v>
      </c>
      <c r="B47" s="93"/>
      <c r="C47" s="133" t="s">
        <v>619</v>
      </c>
      <c r="D47" s="116" t="s">
        <v>151</v>
      </c>
      <c r="E47" s="141">
        <v>30</v>
      </c>
      <c r="F47" s="105"/>
      <c r="G47" s="721">
        <f t="shared" si="0"/>
        <v>0</v>
      </c>
      <c r="H47" s="38"/>
    </row>
    <row r="48" spans="1:8" s="33" customFormat="1" ht="80.25" customHeight="1">
      <c r="A48" s="94" t="s">
        <v>46</v>
      </c>
      <c r="B48" s="94"/>
      <c r="C48" s="534" t="s">
        <v>396</v>
      </c>
      <c r="D48" s="108" t="s">
        <v>151</v>
      </c>
      <c r="E48" s="138">
        <v>30</v>
      </c>
      <c r="F48" s="96"/>
      <c r="G48" s="720">
        <f t="shared" si="0"/>
        <v>0</v>
      </c>
      <c r="H48" s="38"/>
    </row>
    <row r="49" spans="1:8" s="33" customFormat="1" ht="12">
      <c r="A49" s="113"/>
      <c r="B49" s="114"/>
      <c r="C49" s="115"/>
      <c r="D49" s="116"/>
      <c r="E49" s="117"/>
      <c r="F49" s="118"/>
      <c r="G49" s="119"/>
      <c r="H49" s="38"/>
    </row>
    <row r="50" spans="1:8" s="2" customFormat="1" ht="18" customHeight="1">
      <c r="A50" s="80" t="s">
        <v>15</v>
      </c>
      <c r="B50" s="80"/>
      <c r="C50" s="180" t="s">
        <v>329</v>
      </c>
      <c r="D50" s="86"/>
      <c r="E50" s="83"/>
      <c r="F50" s="87"/>
      <c r="G50" s="85"/>
      <c r="H50" s="37"/>
    </row>
    <row r="51" spans="1:8" s="312" customFormat="1" ht="71.25" customHeight="1">
      <c r="A51" s="147"/>
      <c r="B51" s="147"/>
      <c r="C51" s="339" t="s">
        <v>330</v>
      </c>
      <c r="D51" s="317"/>
      <c r="E51" s="318"/>
      <c r="F51" s="319"/>
      <c r="G51" s="320"/>
    </row>
    <row r="52" spans="1:8" s="312" customFormat="1" ht="15.75" customHeight="1">
      <c r="A52" s="147"/>
      <c r="B52" s="147"/>
      <c r="C52" s="339" t="s">
        <v>603</v>
      </c>
      <c r="D52" s="317"/>
      <c r="E52" s="318"/>
      <c r="F52" s="319"/>
      <c r="G52" s="320"/>
    </row>
    <row r="53" spans="1:8" s="309" customFormat="1" ht="29.25" customHeight="1">
      <c r="A53" s="148"/>
      <c r="B53" s="148"/>
      <c r="C53" s="343" t="s">
        <v>337</v>
      </c>
      <c r="D53" s="246" t="s">
        <v>53</v>
      </c>
      <c r="E53" s="341">
        <v>19</v>
      </c>
      <c r="F53" s="172"/>
      <c r="G53" s="720">
        <f>E53*F53</f>
        <v>0</v>
      </c>
    </row>
    <row r="54" spans="1:8" s="312" customFormat="1" ht="12">
      <c r="A54" s="147"/>
      <c r="B54" s="147"/>
      <c r="C54" s="339"/>
      <c r="D54" s="317"/>
      <c r="E54" s="318"/>
      <c r="F54" s="319"/>
      <c r="G54" s="320"/>
    </row>
    <row r="55" spans="1:8" s="2" customFormat="1" ht="18" customHeight="1">
      <c r="A55" s="80" t="s">
        <v>44</v>
      </c>
      <c r="B55" s="80"/>
      <c r="C55" s="180" t="s">
        <v>331</v>
      </c>
      <c r="D55" s="86"/>
      <c r="E55" s="83"/>
      <c r="F55" s="87"/>
      <c r="G55" s="85"/>
      <c r="H55" s="37"/>
    </row>
    <row r="56" spans="1:8" s="307" customFormat="1" ht="60" customHeight="1">
      <c r="A56" s="301"/>
      <c r="B56" s="301"/>
      <c r="C56" s="340" t="s">
        <v>332</v>
      </c>
      <c r="D56" s="313"/>
      <c r="E56" s="314"/>
      <c r="F56" s="315"/>
      <c r="G56" s="316"/>
    </row>
    <row r="57" spans="1:8" s="307" customFormat="1" ht="15.75" customHeight="1">
      <c r="A57" s="301"/>
      <c r="B57" s="301"/>
      <c r="C57" s="325" t="s">
        <v>333</v>
      </c>
      <c r="D57" s="313"/>
      <c r="E57" s="314"/>
      <c r="F57" s="315"/>
      <c r="G57" s="316"/>
    </row>
    <row r="58" spans="1:8" s="306" customFormat="1" ht="15.75" customHeight="1">
      <c r="A58" s="274"/>
      <c r="B58" s="274"/>
      <c r="C58" s="342" t="s">
        <v>334</v>
      </c>
      <c r="D58" s="246" t="s">
        <v>54</v>
      </c>
      <c r="E58" s="341">
        <v>168</v>
      </c>
      <c r="F58" s="172"/>
      <c r="G58" s="720">
        <f>E58*F58</f>
        <v>0</v>
      </c>
    </row>
    <row r="59" spans="1:8" s="33" customFormat="1" ht="12">
      <c r="A59" s="113"/>
      <c r="B59" s="114"/>
      <c r="C59" s="115"/>
      <c r="D59" s="116"/>
      <c r="E59" s="117"/>
      <c r="F59" s="118"/>
      <c r="G59" s="119"/>
      <c r="H59" s="38"/>
    </row>
    <row r="60" spans="1:8" s="33" customFormat="1" ht="35.25" customHeight="1">
      <c r="A60" s="131" t="s">
        <v>390</v>
      </c>
      <c r="B60" s="114"/>
      <c r="C60" s="536" t="s">
        <v>397</v>
      </c>
      <c r="D60" s="116"/>
      <c r="E60" s="117"/>
      <c r="F60" s="118"/>
      <c r="G60" s="119"/>
      <c r="H60" s="38"/>
    </row>
    <row r="61" spans="1:8" s="33" customFormat="1" ht="86.25" customHeight="1">
      <c r="A61" s="113"/>
      <c r="B61" s="114"/>
      <c r="C61" s="115" t="s">
        <v>620</v>
      </c>
      <c r="D61" s="116"/>
      <c r="E61" s="117"/>
      <c r="F61" s="118"/>
      <c r="G61" s="119"/>
      <c r="H61" s="38"/>
    </row>
    <row r="62" spans="1:8" s="33" customFormat="1" ht="12">
      <c r="A62" s="113"/>
      <c r="B62" s="114"/>
      <c r="C62" s="115" t="s">
        <v>333</v>
      </c>
      <c r="D62" s="116"/>
      <c r="E62" s="117"/>
      <c r="F62" s="118"/>
      <c r="G62" s="119"/>
      <c r="H62" s="38"/>
    </row>
    <row r="63" spans="1:8" s="306" customFormat="1" ht="15.75" customHeight="1">
      <c r="A63" s="274"/>
      <c r="B63" s="274"/>
      <c r="C63" s="342" t="s">
        <v>398</v>
      </c>
      <c r="D63" s="246" t="s">
        <v>65</v>
      </c>
      <c r="E63" s="341">
        <v>1</v>
      </c>
      <c r="F63" s="172"/>
      <c r="G63" s="720">
        <f>E63*F63</f>
        <v>0</v>
      </c>
    </row>
    <row r="64" spans="1:8" s="33" customFormat="1" ht="12">
      <c r="A64" s="113"/>
      <c r="B64" s="114"/>
      <c r="C64" s="115"/>
      <c r="D64" s="116"/>
      <c r="E64" s="117"/>
      <c r="F64" s="118"/>
      <c r="G64" s="119"/>
      <c r="H64" s="38"/>
    </row>
    <row r="65" spans="1:8" s="33" customFormat="1" ht="30.75" customHeight="1">
      <c r="A65" s="80" t="s">
        <v>391</v>
      </c>
      <c r="B65" s="80" t="s">
        <v>184</v>
      </c>
      <c r="C65" s="180" t="s">
        <v>4</v>
      </c>
      <c r="D65" s="86"/>
      <c r="E65" s="83"/>
      <c r="F65" s="87"/>
      <c r="G65" s="85"/>
      <c r="H65" s="38"/>
    </row>
    <row r="66" spans="1:8" s="33" customFormat="1" ht="74.25" customHeight="1">
      <c r="A66" s="93"/>
      <c r="B66" s="93"/>
      <c r="C66" s="115" t="s">
        <v>87</v>
      </c>
      <c r="D66" s="86"/>
      <c r="E66" s="83"/>
      <c r="F66" s="87"/>
      <c r="G66" s="85"/>
      <c r="H66" s="38"/>
    </row>
    <row r="67" spans="1:8" s="33" customFormat="1" ht="15" customHeight="1">
      <c r="A67" s="93"/>
      <c r="B67" s="89"/>
      <c r="C67" s="115" t="s">
        <v>76</v>
      </c>
      <c r="D67" s="86"/>
      <c r="E67" s="83"/>
      <c r="F67" s="87"/>
      <c r="G67" s="85"/>
      <c r="H67" s="38"/>
    </row>
    <row r="68" spans="1:8" s="34" customFormat="1" ht="18.75" customHeight="1">
      <c r="A68" s="93"/>
      <c r="B68" s="120"/>
      <c r="C68" s="146" t="s">
        <v>5</v>
      </c>
      <c r="D68" s="121"/>
      <c r="E68" s="122"/>
      <c r="F68" s="122"/>
      <c r="G68" s="123"/>
      <c r="H68" s="38"/>
    </row>
    <row r="69" spans="1:8" s="2" customFormat="1" ht="41.25" customHeight="1">
      <c r="A69" s="93" t="s">
        <v>399</v>
      </c>
      <c r="B69" s="124"/>
      <c r="C69" s="128" t="s">
        <v>221</v>
      </c>
      <c r="D69" s="104" t="s">
        <v>53</v>
      </c>
      <c r="E69" s="141">
        <v>13</v>
      </c>
      <c r="F69" s="125"/>
      <c r="G69" s="721">
        <f>E69*F69</f>
        <v>0</v>
      </c>
      <c r="H69" s="37"/>
    </row>
    <row r="70" spans="1:8" s="34" customFormat="1" ht="34.5" customHeight="1">
      <c r="A70" s="93" t="s">
        <v>400</v>
      </c>
      <c r="B70" s="124"/>
      <c r="C70" s="133" t="s">
        <v>6</v>
      </c>
      <c r="D70" s="116" t="s">
        <v>54</v>
      </c>
      <c r="E70" s="141">
        <v>30</v>
      </c>
      <c r="F70" s="125"/>
      <c r="G70" s="721">
        <f t="shared" ref="G70:G82" si="1">E70*F70</f>
        <v>0</v>
      </c>
      <c r="H70" s="38"/>
    </row>
    <row r="71" spans="1:8" s="2" customFormat="1" ht="50.25" customHeight="1">
      <c r="A71" s="93" t="s">
        <v>401</v>
      </c>
      <c r="B71" s="124"/>
      <c r="C71" s="133" t="s">
        <v>222</v>
      </c>
      <c r="D71" s="116" t="s">
        <v>53</v>
      </c>
      <c r="E71" s="141">
        <v>43</v>
      </c>
      <c r="F71" s="125"/>
      <c r="G71" s="721">
        <f t="shared" si="1"/>
        <v>0</v>
      </c>
      <c r="H71" s="37"/>
    </row>
    <row r="72" spans="1:8" s="2" customFormat="1" ht="51.75" customHeight="1">
      <c r="A72" s="93" t="s">
        <v>402</v>
      </c>
      <c r="B72" s="124"/>
      <c r="C72" s="133" t="s">
        <v>223</v>
      </c>
      <c r="D72" s="116" t="s">
        <v>53</v>
      </c>
      <c r="E72" s="141">
        <v>100</v>
      </c>
      <c r="F72" s="125"/>
      <c r="G72" s="721">
        <f t="shared" si="1"/>
        <v>0</v>
      </c>
      <c r="H72" s="37"/>
    </row>
    <row r="73" spans="1:8" s="2" customFormat="1" ht="48.75" customHeight="1">
      <c r="A73" s="93" t="s">
        <v>403</v>
      </c>
      <c r="B73" s="124"/>
      <c r="C73" s="133" t="s">
        <v>224</v>
      </c>
      <c r="D73" s="116" t="s">
        <v>53</v>
      </c>
      <c r="E73" s="141">
        <v>86</v>
      </c>
      <c r="F73" s="125"/>
      <c r="G73" s="721">
        <f t="shared" si="1"/>
        <v>0</v>
      </c>
      <c r="H73" s="37"/>
    </row>
    <row r="74" spans="1:8" s="2" customFormat="1" ht="41.25" customHeight="1">
      <c r="A74" s="94" t="s">
        <v>404</v>
      </c>
      <c r="B74" s="126"/>
      <c r="C74" s="534" t="s">
        <v>7</v>
      </c>
      <c r="D74" s="171" t="s">
        <v>65</v>
      </c>
      <c r="E74" s="138">
        <v>1</v>
      </c>
      <c r="F74" s="127"/>
      <c r="G74" s="720">
        <f t="shared" si="1"/>
        <v>0</v>
      </c>
      <c r="H74" s="37"/>
    </row>
    <row r="75" spans="1:8" s="2" customFormat="1" ht="15.75" customHeight="1">
      <c r="A75" s="93"/>
      <c r="B75" s="124"/>
      <c r="C75" s="133"/>
      <c r="D75" s="116"/>
      <c r="E75" s="141"/>
      <c r="F75" s="125"/>
      <c r="G75" s="106"/>
      <c r="H75" s="37"/>
    </row>
    <row r="76" spans="1:8" s="34" customFormat="1" ht="18.75" customHeight="1">
      <c r="A76" s="93" t="s">
        <v>405</v>
      </c>
      <c r="B76" s="120"/>
      <c r="C76" s="146" t="s">
        <v>406</v>
      </c>
      <c r="D76" s="121"/>
      <c r="E76" s="122"/>
      <c r="F76" s="122"/>
      <c r="G76" s="123"/>
      <c r="H76" s="38"/>
    </row>
    <row r="77" spans="1:8" s="2" customFormat="1" ht="78" customHeight="1">
      <c r="A77" s="93"/>
      <c r="B77" s="124"/>
      <c r="C77" s="133" t="s">
        <v>407</v>
      </c>
      <c r="D77" s="116"/>
      <c r="E77" s="141"/>
      <c r="F77" s="125"/>
      <c r="G77" s="106"/>
      <c r="H77" s="37"/>
    </row>
    <row r="78" spans="1:8" s="2" customFormat="1" ht="19.5" customHeight="1">
      <c r="A78" s="93"/>
      <c r="B78" s="124"/>
      <c r="C78" s="133" t="s">
        <v>406</v>
      </c>
      <c r="D78" s="116"/>
      <c r="E78" s="141"/>
      <c r="F78" s="125"/>
      <c r="G78" s="106"/>
      <c r="H78" s="37"/>
    </row>
    <row r="79" spans="1:8" s="2" customFormat="1" ht="34.5" customHeight="1">
      <c r="A79" s="94"/>
      <c r="B79" s="126"/>
      <c r="C79" s="534" t="s">
        <v>408</v>
      </c>
      <c r="D79" s="171" t="s">
        <v>151</v>
      </c>
      <c r="E79" s="138">
        <v>35</v>
      </c>
      <c r="F79" s="127"/>
      <c r="G79" s="720">
        <f t="shared" ref="G79" si="2">E79*F79</f>
        <v>0</v>
      </c>
      <c r="H79" s="37"/>
    </row>
    <row r="80" spans="1:8" s="33" customFormat="1" ht="13.5" customHeight="1">
      <c r="A80" s="93"/>
      <c r="B80" s="98"/>
      <c r="C80" s="128"/>
      <c r="D80" s="129"/>
      <c r="E80" s="117"/>
      <c r="F80" s="83"/>
      <c r="G80" s="85"/>
      <c r="H80" s="38"/>
    </row>
    <row r="81" spans="1:9" s="2" customFormat="1" ht="99.75" customHeight="1">
      <c r="A81" s="93" t="s">
        <v>405</v>
      </c>
      <c r="B81" s="98"/>
      <c r="C81" s="133" t="s">
        <v>626</v>
      </c>
      <c r="D81" s="116"/>
      <c r="E81" s="117"/>
      <c r="F81" s="83"/>
      <c r="G81" s="85"/>
      <c r="H81" s="37"/>
    </row>
    <row r="82" spans="1:9" s="33" customFormat="1" ht="17.25" customHeight="1">
      <c r="A82" s="94"/>
      <c r="B82" s="130"/>
      <c r="C82" s="149" t="s">
        <v>225</v>
      </c>
      <c r="D82" s="171" t="s">
        <v>151</v>
      </c>
      <c r="E82" s="138">
        <v>50</v>
      </c>
      <c r="F82" s="96"/>
      <c r="G82" s="720">
        <f t="shared" si="1"/>
        <v>0</v>
      </c>
      <c r="H82" s="38"/>
    </row>
    <row r="83" spans="1:9" s="33" customFormat="1" ht="17.25" customHeight="1">
      <c r="A83" s="93"/>
      <c r="B83" s="98"/>
      <c r="C83" s="128"/>
      <c r="D83" s="116"/>
      <c r="E83" s="141"/>
      <c r="F83" s="105"/>
      <c r="G83" s="721"/>
      <c r="H83" s="38"/>
    </row>
    <row r="84" spans="1:9" s="33" customFormat="1" ht="17.25" customHeight="1">
      <c r="A84" s="93" t="s">
        <v>632</v>
      </c>
      <c r="B84" s="98"/>
      <c r="C84" s="146" t="s">
        <v>629</v>
      </c>
      <c r="D84" s="116"/>
      <c r="E84" s="141"/>
      <c r="F84" s="105"/>
      <c r="G84" s="721"/>
      <c r="H84" s="38"/>
    </row>
    <row r="85" spans="1:9" s="33" customFormat="1" ht="47.25" customHeight="1">
      <c r="A85" s="93"/>
      <c r="B85" s="98"/>
      <c r="C85" s="216" t="s">
        <v>631</v>
      </c>
      <c r="D85" s="116"/>
      <c r="E85" s="141"/>
      <c r="F85" s="105"/>
      <c r="G85" s="721"/>
      <c r="H85" s="38"/>
    </row>
    <row r="86" spans="1:9" s="33" customFormat="1" ht="17.25" customHeight="1">
      <c r="A86" s="94"/>
      <c r="B86" s="130"/>
      <c r="C86" s="149" t="s">
        <v>634</v>
      </c>
      <c r="D86" s="171" t="s">
        <v>420</v>
      </c>
      <c r="E86" s="138">
        <v>1</v>
      </c>
      <c r="F86" s="96"/>
      <c r="G86" s="720">
        <f>E86*F86</f>
        <v>0</v>
      </c>
      <c r="H86" s="38"/>
    </row>
    <row r="87" spans="1:9" s="33" customFormat="1" ht="17.25" customHeight="1">
      <c r="A87" s="93"/>
      <c r="B87" s="98"/>
      <c r="C87" s="128"/>
      <c r="D87" s="116"/>
      <c r="E87" s="141"/>
      <c r="F87" s="105"/>
      <c r="G87" s="721"/>
      <c r="H87" s="38"/>
    </row>
    <row r="88" spans="1:9" s="33" customFormat="1" ht="17.25" customHeight="1">
      <c r="A88" s="93" t="s">
        <v>633</v>
      </c>
      <c r="B88" s="98"/>
      <c r="C88" s="146" t="s">
        <v>630</v>
      </c>
      <c r="D88" s="116"/>
      <c r="E88" s="141"/>
      <c r="F88" s="105"/>
      <c r="G88" s="721"/>
      <c r="H88" s="38"/>
    </row>
    <row r="89" spans="1:9" s="33" customFormat="1" ht="54" customHeight="1">
      <c r="A89" s="93"/>
      <c r="B89" s="98"/>
      <c r="C89" s="216" t="s">
        <v>635</v>
      </c>
      <c r="D89" s="116"/>
      <c r="E89" s="141"/>
      <c r="F89" s="105"/>
      <c r="G89" s="721"/>
      <c r="H89" s="38"/>
    </row>
    <row r="90" spans="1:9" s="33" customFormat="1" ht="17.25" customHeight="1">
      <c r="A90" s="94"/>
      <c r="B90" s="130"/>
      <c r="C90" s="149" t="s">
        <v>634</v>
      </c>
      <c r="D90" s="171" t="s">
        <v>420</v>
      </c>
      <c r="E90" s="138">
        <v>1</v>
      </c>
      <c r="F90" s="96"/>
      <c r="G90" s="720">
        <f>E90*F90</f>
        <v>0</v>
      </c>
      <c r="H90" s="38"/>
    </row>
    <row r="91" spans="1:9" s="33" customFormat="1" ht="10.5" customHeight="1">
      <c r="A91" s="93"/>
      <c r="B91" s="98"/>
      <c r="C91" s="128"/>
      <c r="D91" s="104"/>
      <c r="E91" s="83"/>
      <c r="F91" s="105"/>
      <c r="G91" s="85"/>
      <c r="H91" s="38"/>
    </row>
    <row r="92" spans="1:9" s="33" customFormat="1" ht="21" customHeight="1">
      <c r="A92" s="489"/>
      <c r="B92" s="490"/>
      <c r="C92" s="478" t="s">
        <v>108</v>
      </c>
      <c r="D92" s="491"/>
      <c r="E92" s="492"/>
      <c r="F92" s="493"/>
      <c r="G92" s="722">
        <f>SUM(G33:G91)</f>
        <v>0</v>
      </c>
      <c r="H92" s="38"/>
    </row>
    <row r="93" spans="1:9" s="33" customFormat="1" ht="12">
      <c r="A93" s="98"/>
      <c r="B93" s="98"/>
      <c r="C93" s="99"/>
      <c r="D93" s="100"/>
      <c r="E93" s="101"/>
      <c r="F93" s="102"/>
      <c r="G93" s="103"/>
      <c r="H93" s="38"/>
    </row>
    <row r="94" spans="1:9" s="33" customFormat="1" ht="12.95" customHeight="1">
      <c r="A94" s="494" t="s">
        <v>107</v>
      </c>
      <c r="B94" s="495"/>
      <c r="C94" s="496" t="s">
        <v>82</v>
      </c>
      <c r="D94" s="479"/>
      <c r="E94" s="480"/>
      <c r="F94" s="481"/>
      <c r="G94" s="497"/>
      <c r="H94" s="38"/>
    </row>
    <row r="95" spans="1:9" s="33" customFormat="1" ht="12.95" customHeight="1">
      <c r="A95" s="98"/>
      <c r="B95" s="98"/>
      <c r="C95" s="99"/>
      <c r="D95" s="100"/>
      <c r="E95" s="101"/>
      <c r="F95" s="102"/>
      <c r="G95" s="103"/>
      <c r="H95" s="38"/>
    </row>
    <row r="96" spans="1:9" s="33" customFormat="1" ht="17.25" customHeight="1">
      <c r="A96" s="131" t="s">
        <v>16</v>
      </c>
      <c r="B96" s="80" t="s">
        <v>123</v>
      </c>
      <c r="C96" s="132" t="s">
        <v>124</v>
      </c>
      <c r="D96" s="82"/>
      <c r="E96" s="83"/>
      <c r="F96" s="87"/>
      <c r="G96" s="87"/>
      <c r="H96" s="85"/>
      <c r="I96" s="38"/>
    </row>
    <row r="97" spans="1:10" s="33" customFormat="1" ht="108">
      <c r="A97" s="89"/>
      <c r="B97" s="89" t="s">
        <v>202</v>
      </c>
      <c r="C97" s="133" t="s">
        <v>682</v>
      </c>
      <c r="D97" s="104"/>
      <c r="E97" s="83"/>
      <c r="F97" s="169"/>
      <c r="G97" s="169"/>
      <c r="H97" s="85"/>
      <c r="I97" s="38"/>
      <c r="J97" s="744"/>
    </row>
    <row r="98" spans="1:10" s="33" customFormat="1" ht="33.75" customHeight="1">
      <c r="A98" s="89"/>
      <c r="B98" s="89"/>
      <c r="C98" s="133" t="s">
        <v>203</v>
      </c>
      <c r="D98" s="104"/>
      <c r="E98" s="83"/>
      <c r="F98" s="169"/>
      <c r="G98" s="169"/>
      <c r="H98" s="85"/>
      <c r="I98" s="38"/>
    </row>
    <row r="99" spans="1:10" s="33" customFormat="1" ht="15" customHeight="1">
      <c r="A99" s="93"/>
      <c r="B99" s="93"/>
      <c r="C99" s="134" t="s">
        <v>76</v>
      </c>
      <c r="D99" s="104"/>
      <c r="E99" s="83"/>
      <c r="F99" s="169"/>
      <c r="G99" s="169"/>
      <c r="H99" s="85"/>
      <c r="I99" s="38"/>
    </row>
    <row r="100" spans="1:10" s="33" customFormat="1" ht="21" customHeight="1">
      <c r="A100" s="135" t="s">
        <v>17</v>
      </c>
      <c r="B100" s="136"/>
      <c r="C100" s="137" t="s">
        <v>125</v>
      </c>
      <c r="D100" s="108" t="s">
        <v>53</v>
      </c>
      <c r="E100" s="138">
        <v>8242</v>
      </c>
      <c r="F100" s="172"/>
      <c r="G100" s="720">
        <f>E100*F100</f>
        <v>0</v>
      </c>
      <c r="H100" s="85"/>
      <c r="I100" s="38"/>
    </row>
    <row r="101" spans="1:10" s="33" customFormat="1" ht="12.95" customHeight="1">
      <c r="A101" s="98"/>
      <c r="B101" s="98"/>
      <c r="C101" s="99"/>
      <c r="D101" s="100"/>
      <c r="E101" s="101"/>
      <c r="F101" s="185"/>
      <c r="G101" s="185"/>
      <c r="H101" s="85"/>
      <c r="I101" s="38"/>
    </row>
    <row r="102" spans="1:10" s="2" customFormat="1" ht="16.5" customHeight="1">
      <c r="A102" s="131" t="s">
        <v>18</v>
      </c>
      <c r="B102" s="80" t="s">
        <v>84</v>
      </c>
      <c r="C102" s="132" t="s">
        <v>673</v>
      </c>
      <c r="D102" s="86"/>
      <c r="E102" s="83"/>
      <c r="F102" s="169"/>
      <c r="G102" s="169"/>
      <c r="H102" s="85"/>
      <c r="I102" s="37"/>
    </row>
    <row r="103" spans="1:10" s="2" customFormat="1" ht="129.75" customHeight="1">
      <c r="A103" s="89"/>
      <c r="B103" s="89"/>
      <c r="C103" s="115" t="s">
        <v>683</v>
      </c>
      <c r="D103" s="104"/>
      <c r="E103" s="83"/>
      <c r="F103" s="169"/>
      <c r="G103" s="169"/>
      <c r="H103" s="85"/>
      <c r="I103" s="37"/>
      <c r="J103" s="746"/>
    </row>
    <row r="104" spans="1:10" s="2" customFormat="1" ht="15.75" customHeight="1">
      <c r="A104" s="89"/>
      <c r="B104" s="89"/>
      <c r="C104" s="134" t="s">
        <v>76</v>
      </c>
      <c r="D104" s="104"/>
      <c r="E104" s="83"/>
      <c r="F104" s="169"/>
      <c r="G104" s="169"/>
      <c r="H104" s="85"/>
      <c r="I104" s="37"/>
    </row>
    <row r="105" spans="1:10" s="2" customFormat="1" ht="16.5" customHeight="1">
      <c r="A105" s="93"/>
      <c r="B105" s="93"/>
      <c r="C105" s="139" t="s">
        <v>147</v>
      </c>
      <c r="D105" s="104"/>
      <c r="E105" s="83"/>
      <c r="F105" s="169"/>
      <c r="G105" s="169"/>
      <c r="H105" s="85"/>
      <c r="I105" s="37"/>
    </row>
    <row r="106" spans="1:10" s="2" customFormat="1" ht="16.5" customHeight="1">
      <c r="A106" s="131" t="s">
        <v>19</v>
      </c>
      <c r="B106" s="140"/>
      <c r="C106" s="134" t="s">
        <v>204</v>
      </c>
      <c r="D106" s="104" t="s">
        <v>53</v>
      </c>
      <c r="E106" s="141">
        <v>7188</v>
      </c>
      <c r="F106" s="118"/>
      <c r="G106" s="721">
        <f>E106*F106</f>
        <v>0</v>
      </c>
      <c r="H106" s="85"/>
      <c r="I106" s="37"/>
    </row>
    <row r="107" spans="1:10" s="2" customFormat="1" ht="16.5" customHeight="1">
      <c r="A107" s="135" t="s">
        <v>674</v>
      </c>
      <c r="B107" s="136"/>
      <c r="C107" s="137" t="s">
        <v>205</v>
      </c>
      <c r="D107" s="108" t="s">
        <v>53</v>
      </c>
      <c r="E107" s="138">
        <v>142</v>
      </c>
      <c r="F107" s="172"/>
      <c r="G107" s="720">
        <f>E107*F107</f>
        <v>0</v>
      </c>
      <c r="H107" s="85"/>
      <c r="I107" s="37"/>
    </row>
    <row r="108" spans="1:10" s="2" customFormat="1" ht="12">
      <c r="A108" s="93"/>
      <c r="B108" s="140"/>
      <c r="C108" s="134"/>
      <c r="D108" s="104"/>
      <c r="E108" s="83"/>
      <c r="F108" s="118"/>
      <c r="G108" s="118"/>
      <c r="H108" s="85"/>
      <c r="I108" s="37"/>
    </row>
    <row r="109" spans="1:10" s="2" customFormat="1" ht="19.5" customHeight="1">
      <c r="A109" s="131" t="s">
        <v>20</v>
      </c>
      <c r="B109" s="131" t="s">
        <v>85</v>
      </c>
      <c r="C109" s="132" t="s">
        <v>669</v>
      </c>
      <c r="D109" s="168"/>
      <c r="E109" s="117"/>
      <c r="F109" s="169"/>
      <c r="G109" s="169"/>
      <c r="H109" s="85"/>
      <c r="I109" s="37"/>
    </row>
    <row r="110" spans="1:10" s="2" customFormat="1" ht="81" customHeight="1">
      <c r="A110" s="113"/>
      <c r="B110" s="113"/>
      <c r="C110" s="115" t="s">
        <v>670</v>
      </c>
      <c r="D110" s="168"/>
      <c r="E110" s="117"/>
      <c r="F110" s="169"/>
      <c r="G110" s="169"/>
      <c r="H110" s="85"/>
      <c r="I110" s="37"/>
    </row>
    <row r="111" spans="1:10" s="2" customFormat="1" ht="18" customHeight="1">
      <c r="A111" s="113"/>
      <c r="B111" s="113"/>
      <c r="C111" s="139" t="s">
        <v>76</v>
      </c>
      <c r="D111" s="168"/>
      <c r="E111" s="117"/>
      <c r="F111" s="169"/>
      <c r="G111" s="169"/>
      <c r="H111" s="85"/>
      <c r="I111" s="37"/>
    </row>
    <row r="112" spans="1:10" s="2" customFormat="1" ht="25.5" customHeight="1">
      <c r="A112" s="113"/>
      <c r="B112" s="113"/>
      <c r="C112" s="139" t="s">
        <v>671</v>
      </c>
      <c r="D112" s="168"/>
      <c r="E112" s="117"/>
      <c r="F112" s="169"/>
      <c r="G112" s="169"/>
      <c r="H112" s="85"/>
      <c r="I112" s="37"/>
    </row>
    <row r="113" spans="1:9" s="2" customFormat="1" ht="21.75" customHeight="1">
      <c r="A113" s="135" t="s">
        <v>21</v>
      </c>
      <c r="B113" s="170"/>
      <c r="C113" s="137" t="s">
        <v>672</v>
      </c>
      <c r="D113" s="171" t="s">
        <v>53</v>
      </c>
      <c r="E113" s="138">
        <v>6439</v>
      </c>
      <c r="F113" s="172"/>
      <c r="G113" s="720">
        <f>E113*F113</f>
        <v>0</v>
      </c>
      <c r="H113" s="85"/>
      <c r="I113" s="37"/>
    </row>
    <row r="114" spans="1:9" s="2" customFormat="1" ht="12">
      <c r="A114" s="93"/>
      <c r="B114" s="140"/>
      <c r="C114" s="134"/>
      <c r="D114" s="104"/>
      <c r="E114" s="83"/>
      <c r="F114" s="118"/>
      <c r="G114" s="118"/>
      <c r="H114" s="85"/>
      <c r="I114" s="37"/>
    </row>
    <row r="115" spans="1:9" s="2" customFormat="1" ht="28.5" customHeight="1">
      <c r="A115" s="131" t="s">
        <v>22</v>
      </c>
      <c r="B115" s="131" t="s">
        <v>85</v>
      </c>
      <c r="C115" s="132" t="s">
        <v>675</v>
      </c>
      <c r="D115" s="168"/>
      <c r="E115" s="117"/>
      <c r="F115" s="169"/>
      <c r="G115" s="169"/>
      <c r="H115" s="85"/>
      <c r="I115" s="37"/>
    </row>
    <row r="116" spans="1:9" s="2" customFormat="1" ht="81" customHeight="1">
      <c r="A116" s="113"/>
      <c r="B116" s="113"/>
      <c r="C116" s="115" t="s">
        <v>667</v>
      </c>
      <c r="D116" s="168"/>
      <c r="E116" s="117"/>
      <c r="F116" s="169"/>
      <c r="G116" s="169"/>
      <c r="H116" s="85"/>
      <c r="I116" s="37"/>
    </row>
    <row r="117" spans="1:9" s="2" customFormat="1" ht="18" customHeight="1">
      <c r="A117" s="113"/>
      <c r="B117" s="113"/>
      <c r="C117" s="139" t="s">
        <v>76</v>
      </c>
      <c r="D117" s="168"/>
      <c r="E117" s="117"/>
      <c r="F117" s="169"/>
      <c r="G117" s="169"/>
      <c r="H117" s="85"/>
      <c r="I117" s="37"/>
    </row>
    <row r="118" spans="1:9" s="2" customFormat="1" ht="25.5" customHeight="1">
      <c r="A118" s="113"/>
      <c r="B118" s="113"/>
      <c r="C118" s="139" t="s">
        <v>668</v>
      </c>
      <c r="D118" s="168"/>
      <c r="E118" s="117"/>
      <c r="F118" s="169"/>
      <c r="G118" s="169"/>
      <c r="H118" s="85"/>
      <c r="I118" s="37"/>
    </row>
    <row r="119" spans="1:9" s="2" customFormat="1" ht="21.75" customHeight="1">
      <c r="A119" s="135" t="s">
        <v>23</v>
      </c>
      <c r="B119" s="170"/>
      <c r="C119" s="137" t="s">
        <v>250</v>
      </c>
      <c r="D119" s="171" t="s">
        <v>53</v>
      </c>
      <c r="E119" s="138">
        <v>2498</v>
      </c>
      <c r="F119" s="172"/>
      <c r="G119" s="720">
        <f>E119*F119</f>
        <v>0</v>
      </c>
      <c r="H119" s="85"/>
      <c r="I119" s="37"/>
    </row>
    <row r="120" spans="1:9" s="2" customFormat="1" ht="12">
      <c r="A120" s="93"/>
      <c r="B120" s="140"/>
      <c r="C120" s="134"/>
      <c r="D120" s="104"/>
      <c r="E120" s="83"/>
      <c r="F120" s="105"/>
      <c r="G120" s="85"/>
      <c r="H120" s="85"/>
    </row>
    <row r="121" spans="1:9" s="2" customFormat="1" ht="15" customHeight="1">
      <c r="A121" s="80" t="s">
        <v>24</v>
      </c>
      <c r="B121" s="140" t="s">
        <v>210</v>
      </c>
      <c r="C121" s="132" t="s">
        <v>211</v>
      </c>
      <c r="D121" s="104"/>
      <c r="E121" s="83"/>
      <c r="F121" s="105"/>
      <c r="G121" s="85"/>
      <c r="H121" s="85"/>
    </row>
    <row r="122" spans="1:9" s="2" customFormat="1" ht="106.5" customHeight="1">
      <c r="A122" s="93"/>
      <c r="B122" s="140"/>
      <c r="C122" s="142" t="s">
        <v>621</v>
      </c>
      <c r="D122" s="104"/>
      <c r="E122" s="83"/>
      <c r="F122" s="105"/>
      <c r="G122" s="85"/>
      <c r="H122" s="85"/>
    </row>
    <row r="123" spans="1:9" s="2" customFormat="1" ht="17.25" customHeight="1">
      <c r="A123" s="93"/>
      <c r="B123" s="140"/>
      <c r="C123" s="134" t="s">
        <v>76</v>
      </c>
      <c r="D123" s="104"/>
      <c r="E123" s="83"/>
      <c r="F123" s="105"/>
      <c r="G123" s="85"/>
      <c r="H123" s="85"/>
    </row>
    <row r="124" spans="1:9" s="2" customFormat="1" ht="42.75" customHeight="1">
      <c r="A124" s="143" t="s">
        <v>216</v>
      </c>
      <c r="B124" s="136"/>
      <c r="C124" s="137" t="s">
        <v>212</v>
      </c>
      <c r="D124" s="108" t="s">
        <v>53</v>
      </c>
      <c r="E124" s="138">
        <v>166</v>
      </c>
      <c r="F124" s="172"/>
      <c r="G124" s="720">
        <f>E124*F124</f>
        <v>0</v>
      </c>
      <c r="H124" s="85"/>
    </row>
    <row r="125" spans="1:9" s="2" customFormat="1" ht="12">
      <c r="A125" s="93"/>
      <c r="B125" s="140"/>
      <c r="C125" s="134"/>
      <c r="D125" s="104"/>
      <c r="E125" s="83"/>
      <c r="F125" s="105"/>
      <c r="G125" s="85"/>
      <c r="H125" s="85"/>
    </row>
    <row r="126" spans="1:9" s="2" customFormat="1" ht="14.25" customHeight="1">
      <c r="A126" s="80"/>
      <c r="B126" s="80" t="s">
        <v>126</v>
      </c>
      <c r="C126" s="132" t="s">
        <v>127</v>
      </c>
      <c r="D126" s="104"/>
      <c r="E126" s="83"/>
      <c r="F126" s="105"/>
      <c r="G126" s="85"/>
      <c r="H126" s="85"/>
    </row>
    <row r="127" spans="1:9" s="2" customFormat="1" ht="14.25" customHeight="1">
      <c r="A127" s="131" t="s">
        <v>25</v>
      </c>
      <c r="B127" s="80" t="s">
        <v>128</v>
      </c>
      <c r="C127" s="132" t="s">
        <v>129</v>
      </c>
      <c r="D127" s="104"/>
      <c r="E127" s="83"/>
      <c r="F127" s="105"/>
      <c r="G127" s="85"/>
      <c r="H127" s="85"/>
    </row>
    <row r="128" spans="1:9" s="2" customFormat="1" ht="87" customHeight="1">
      <c r="A128" s="89"/>
      <c r="B128" s="89"/>
      <c r="C128" s="133" t="s">
        <v>226</v>
      </c>
      <c r="D128" s="104"/>
      <c r="E128" s="83"/>
      <c r="F128" s="105"/>
      <c r="G128" s="85"/>
      <c r="H128" s="37"/>
    </row>
    <row r="129" spans="1:8" s="2" customFormat="1" ht="15.75" customHeight="1">
      <c r="A129" s="93"/>
      <c r="B129" s="93"/>
      <c r="C129" s="139" t="s">
        <v>76</v>
      </c>
      <c r="D129" s="104"/>
      <c r="E129" s="83"/>
      <c r="F129" s="105"/>
      <c r="G129" s="85"/>
      <c r="H129" s="37"/>
    </row>
    <row r="130" spans="1:8" s="2" customFormat="1" ht="27" customHeight="1">
      <c r="A130" s="93"/>
      <c r="B130" s="93"/>
      <c r="C130" s="139" t="s">
        <v>130</v>
      </c>
      <c r="D130" s="104"/>
      <c r="E130" s="83"/>
      <c r="F130" s="105"/>
      <c r="G130" s="85"/>
      <c r="H130" s="37"/>
    </row>
    <row r="131" spans="1:8" s="33" customFormat="1" ht="20.25" customHeight="1">
      <c r="A131" s="131" t="s">
        <v>311</v>
      </c>
      <c r="B131" s="93"/>
      <c r="C131" s="134" t="s">
        <v>213</v>
      </c>
      <c r="D131" s="104" t="s">
        <v>54</v>
      </c>
      <c r="E131" s="141">
        <v>13224</v>
      </c>
      <c r="F131" s="118"/>
      <c r="G131" s="721">
        <f>E131*F131</f>
        <v>0</v>
      </c>
      <c r="H131" s="38"/>
    </row>
    <row r="132" spans="1:8" s="2" customFormat="1" ht="20.25" customHeight="1">
      <c r="A132" s="135" t="s">
        <v>636</v>
      </c>
      <c r="B132" s="136"/>
      <c r="C132" s="137" t="s">
        <v>214</v>
      </c>
      <c r="D132" s="108" t="s">
        <v>54</v>
      </c>
      <c r="E132" s="138">
        <v>3930</v>
      </c>
      <c r="F132" s="172"/>
      <c r="G132" s="720">
        <f>E132*F132</f>
        <v>0</v>
      </c>
      <c r="H132" s="37"/>
    </row>
    <row r="133" spans="1:8" s="2" customFormat="1" ht="12">
      <c r="A133" s="93"/>
      <c r="B133" s="93"/>
      <c r="C133" s="144"/>
      <c r="D133" s="104"/>
      <c r="E133" s="83"/>
      <c r="F133" s="105"/>
      <c r="G133" s="85"/>
      <c r="H133" s="37"/>
    </row>
    <row r="134" spans="1:8" s="2" customFormat="1" ht="17.25" customHeight="1">
      <c r="A134" s="145" t="s">
        <v>26</v>
      </c>
      <c r="B134" s="145" t="s">
        <v>183</v>
      </c>
      <c r="C134" s="146" t="s">
        <v>215</v>
      </c>
      <c r="D134" s="104"/>
      <c r="E134" s="83"/>
      <c r="F134" s="105"/>
      <c r="G134" s="85"/>
      <c r="H134" s="37"/>
    </row>
    <row r="135" spans="1:8" s="2" customFormat="1" ht="105" customHeight="1">
      <c r="A135" s="147"/>
      <c r="B135" s="147"/>
      <c r="C135" s="133" t="s">
        <v>622</v>
      </c>
      <c r="D135" s="104"/>
      <c r="E135" s="83"/>
      <c r="F135" s="105"/>
      <c r="G135" s="85"/>
      <c r="H135" s="37"/>
    </row>
    <row r="136" spans="1:8" s="2" customFormat="1" ht="14.25" customHeight="1">
      <c r="A136" s="147"/>
      <c r="B136" s="147"/>
      <c r="C136" s="128" t="s">
        <v>76</v>
      </c>
      <c r="D136" s="104"/>
      <c r="E136" s="83"/>
      <c r="F136" s="105"/>
      <c r="G136" s="85"/>
      <c r="H136" s="37"/>
    </row>
    <row r="137" spans="1:8" s="2" customFormat="1" ht="27" customHeight="1">
      <c r="A137" s="145" t="s">
        <v>154</v>
      </c>
      <c r="B137" s="145"/>
      <c r="C137" s="128" t="s">
        <v>232</v>
      </c>
      <c r="D137" s="104" t="s">
        <v>54</v>
      </c>
      <c r="E137" s="141">
        <v>15869</v>
      </c>
      <c r="F137" s="118"/>
      <c r="G137" s="721">
        <f>E137*F137</f>
        <v>0</v>
      </c>
      <c r="H137" s="37"/>
    </row>
    <row r="138" spans="1:8" s="2" customFormat="1" ht="28.5" customHeight="1">
      <c r="A138" s="148" t="s">
        <v>153</v>
      </c>
      <c r="B138" s="148"/>
      <c r="C138" s="149" t="s">
        <v>233</v>
      </c>
      <c r="D138" s="108" t="s">
        <v>54</v>
      </c>
      <c r="E138" s="138">
        <v>7485</v>
      </c>
      <c r="F138" s="172"/>
      <c r="G138" s="720">
        <f>E138*F138</f>
        <v>0</v>
      </c>
      <c r="H138" s="37"/>
    </row>
    <row r="139" spans="1:8" s="2" customFormat="1" ht="12">
      <c r="A139" s="93"/>
      <c r="B139" s="93"/>
      <c r="C139" s="144"/>
      <c r="D139" s="104"/>
      <c r="E139" s="83"/>
      <c r="F139" s="105"/>
      <c r="G139" s="85"/>
      <c r="H139" s="37"/>
    </row>
    <row r="140" spans="1:8" s="2" customFormat="1" ht="18" customHeight="1">
      <c r="A140" s="80"/>
      <c r="B140" s="80" t="s">
        <v>106</v>
      </c>
      <c r="C140" s="132" t="s">
        <v>131</v>
      </c>
      <c r="D140" s="104"/>
      <c r="E140" s="83"/>
      <c r="F140" s="87"/>
      <c r="G140" s="85"/>
      <c r="H140" s="37"/>
    </row>
    <row r="141" spans="1:8" s="2" customFormat="1" ht="40.5" customHeight="1">
      <c r="A141" s="93"/>
      <c r="B141" s="93"/>
      <c r="C141" s="115" t="s">
        <v>623</v>
      </c>
      <c r="D141" s="104"/>
      <c r="E141" s="83"/>
      <c r="F141" s="87"/>
      <c r="G141" s="85"/>
      <c r="H141" s="37"/>
    </row>
    <row r="142" spans="1:8" s="2" customFormat="1" ht="6.75" customHeight="1">
      <c r="A142" s="93"/>
      <c r="B142" s="93"/>
      <c r="C142" s="115"/>
      <c r="D142" s="104"/>
      <c r="E142" s="83"/>
      <c r="F142" s="87"/>
      <c r="G142" s="85"/>
      <c r="H142" s="37"/>
    </row>
    <row r="143" spans="1:8" s="2" customFormat="1" ht="18" customHeight="1">
      <c r="A143" s="80" t="s">
        <v>27</v>
      </c>
      <c r="B143" s="80" t="s">
        <v>182</v>
      </c>
      <c r="C143" s="132" t="s">
        <v>105</v>
      </c>
      <c r="D143" s="104"/>
      <c r="E143" s="83"/>
      <c r="F143" s="87"/>
      <c r="G143" s="85"/>
      <c r="H143" s="37"/>
    </row>
    <row r="144" spans="1:8" s="2" customFormat="1" ht="123" customHeight="1">
      <c r="A144" s="93"/>
      <c r="B144" s="93"/>
      <c r="C144" s="115" t="s">
        <v>244</v>
      </c>
      <c r="D144" s="104"/>
      <c r="E144" s="83"/>
      <c r="F144" s="87"/>
      <c r="G144" s="85"/>
      <c r="H144" s="37"/>
    </row>
    <row r="145" spans="1:8" s="33" customFormat="1" ht="18" customHeight="1">
      <c r="A145" s="93"/>
      <c r="B145" s="93"/>
      <c r="C145" s="139" t="s">
        <v>76</v>
      </c>
      <c r="D145" s="104"/>
      <c r="E145" s="83"/>
      <c r="F145" s="87"/>
      <c r="G145" s="85"/>
      <c r="H145" s="38"/>
    </row>
    <row r="146" spans="1:8" s="33" customFormat="1" ht="15" customHeight="1">
      <c r="A146" s="93"/>
      <c r="B146" s="93"/>
      <c r="C146" s="139" t="s">
        <v>132</v>
      </c>
      <c r="D146" s="150"/>
      <c r="E146" s="151"/>
      <c r="F146" s="152"/>
      <c r="G146" s="153"/>
      <c r="H146" s="38"/>
    </row>
    <row r="147" spans="1:8" s="33" customFormat="1" ht="16.5" customHeight="1">
      <c r="A147" s="217" t="s">
        <v>152</v>
      </c>
      <c r="B147" s="217"/>
      <c r="C147" s="218" t="s">
        <v>238</v>
      </c>
      <c r="D147" s="108" t="s">
        <v>53</v>
      </c>
      <c r="E147" s="138">
        <v>3930</v>
      </c>
      <c r="F147" s="172"/>
      <c r="G147" s="720">
        <f>E147*F147</f>
        <v>0</v>
      </c>
      <c r="H147" s="38"/>
    </row>
    <row r="148" spans="1:8" s="33" customFormat="1" ht="12.95" customHeight="1">
      <c r="A148" s="98"/>
      <c r="B148" s="98"/>
      <c r="C148" s="99"/>
      <c r="D148" s="154"/>
      <c r="E148" s="101"/>
      <c r="F148" s="102"/>
      <c r="G148" s="103"/>
      <c r="H148" s="38"/>
    </row>
    <row r="149" spans="1:8" s="33" customFormat="1" ht="18" customHeight="1">
      <c r="A149" s="80" t="s">
        <v>28</v>
      </c>
      <c r="B149" s="80" t="s">
        <v>181</v>
      </c>
      <c r="C149" s="132" t="s">
        <v>240</v>
      </c>
      <c r="D149" s="104"/>
      <c r="E149" s="83"/>
      <c r="F149" s="87"/>
      <c r="G149" s="85"/>
      <c r="H149" s="38"/>
    </row>
    <row r="150" spans="1:8" s="33" customFormat="1" ht="97.5" customHeight="1">
      <c r="A150" s="89"/>
      <c r="B150" s="89"/>
      <c r="C150" s="142" t="s">
        <v>241</v>
      </c>
      <c r="D150" s="104"/>
      <c r="E150" s="83"/>
      <c r="F150" s="87"/>
      <c r="G150" s="85"/>
      <c r="H150" s="38"/>
    </row>
    <row r="151" spans="1:8" s="33" customFormat="1" ht="16.5" customHeight="1">
      <c r="A151" s="89"/>
      <c r="B151" s="89"/>
      <c r="C151" s="134" t="s">
        <v>76</v>
      </c>
      <c r="D151" s="104"/>
      <c r="E151" s="83"/>
      <c r="F151" s="87"/>
      <c r="G151" s="85"/>
      <c r="H151" s="38"/>
    </row>
    <row r="152" spans="1:8" s="33" customFormat="1" ht="16.5" customHeight="1">
      <c r="A152" s="93"/>
      <c r="B152" s="93"/>
      <c r="C152" s="134" t="s">
        <v>132</v>
      </c>
      <c r="D152" s="150"/>
      <c r="E152" s="151"/>
      <c r="F152" s="152"/>
      <c r="G152" s="153"/>
      <c r="H152" s="38"/>
    </row>
    <row r="153" spans="1:8" s="33" customFormat="1" ht="16.5" customHeight="1">
      <c r="A153" s="93" t="s">
        <v>235</v>
      </c>
      <c r="B153" s="93"/>
      <c r="C153" s="134" t="s">
        <v>242</v>
      </c>
      <c r="D153" s="104" t="s">
        <v>53</v>
      </c>
      <c r="E153" s="141">
        <v>2751</v>
      </c>
      <c r="F153" s="118"/>
      <c r="G153" s="721">
        <f>E153*F153</f>
        <v>0</v>
      </c>
      <c r="H153" s="38"/>
    </row>
    <row r="154" spans="1:8" s="33" customFormat="1" ht="16.5" customHeight="1">
      <c r="A154" s="94" t="s">
        <v>236</v>
      </c>
      <c r="B154" s="94"/>
      <c r="C154" s="137" t="s">
        <v>243</v>
      </c>
      <c r="D154" s="108" t="s">
        <v>53</v>
      </c>
      <c r="E154" s="138">
        <v>803</v>
      </c>
      <c r="F154" s="172"/>
      <c r="G154" s="720">
        <f>E154*F154</f>
        <v>0</v>
      </c>
      <c r="H154" s="38"/>
    </row>
    <row r="155" spans="1:8" s="33" customFormat="1" ht="12.95" customHeight="1">
      <c r="A155" s="98"/>
      <c r="B155" s="98"/>
      <c r="C155" s="155"/>
      <c r="D155" s="154"/>
      <c r="E155" s="101"/>
      <c r="F155" s="102"/>
      <c r="G155" s="103"/>
      <c r="H155" s="38"/>
    </row>
    <row r="156" spans="1:8" s="33" customFormat="1" ht="12.95" customHeight="1">
      <c r="A156" s="98"/>
      <c r="B156" s="98"/>
      <c r="C156" s="146" t="s">
        <v>219</v>
      </c>
      <c r="D156" s="154"/>
      <c r="E156" s="101"/>
      <c r="F156" s="102"/>
      <c r="G156" s="103"/>
      <c r="H156" s="38"/>
    </row>
    <row r="157" spans="1:8" s="2" customFormat="1" ht="17.25" customHeight="1">
      <c r="A157" s="145" t="s">
        <v>237</v>
      </c>
      <c r="B157" s="145" t="s">
        <v>217</v>
      </c>
      <c r="C157" s="146" t="s">
        <v>218</v>
      </c>
      <c r="D157" s="104"/>
      <c r="E157" s="83"/>
      <c r="F157" s="105"/>
      <c r="G157" s="85"/>
      <c r="H157" s="37"/>
    </row>
    <row r="158" spans="1:8" s="2" customFormat="1" ht="70.5" customHeight="1">
      <c r="A158" s="145"/>
      <c r="B158" s="145"/>
      <c r="C158" s="133" t="s">
        <v>246</v>
      </c>
      <c r="D158" s="104"/>
      <c r="E158" s="83"/>
      <c r="F158" s="105"/>
      <c r="G158" s="85"/>
      <c r="H158" s="37"/>
    </row>
    <row r="159" spans="1:8" s="2" customFormat="1" ht="15.75" customHeight="1">
      <c r="A159" s="145"/>
      <c r="B159" s="145"/>
      <c r="C159" s="128" t="s">
        <v>76</v>
      </c>
      <c r="D159" s="104"/>
      <c r="E159" s="83"/>
      <c r="F159" s="105"/>
      <c r="G159" s="85"/>
      <c r="H159" s="37"/>
    </row>
    <row r="160" spans="1:8" s="2" customFormat="1" ht="15.75" customHeight="1">
      <c r="A160" s="145"/>
      <c r="B160" s="145"/>
      <c r="C160" s="128" t="s">
        <v>220</v>
      </c>
      <c r="D160" s="104"/>
      <c r="E160" s="83"/>
      <c r="F160" s="105"/>
      <c r="G160" s="85"/>
      <c r="H160" s="37"/>
    </row>
    <row r="161" spans="1:8" s="2" customFormat="1" ht="15.75" customHeight="1">
      <c r="A161" s="148" t="s">
        <v>637</v>
      </c>
      <c r="B161" s="156"/>
      <c r="C161" s="149" t="s">
        <v>245</v>
      </c>
      <c r="D161" s="108" t="s">
        <v>54</v>
      </c>
      <c r="E161" s="138">
        <v>2376</v>
      </c>
      <c r="F161" s="172"/>
      <c r="G161" s="720">
        <f>E161*F161</f>
        <v>0</v>
      </c>
      <c r="H161" s="37"/>
    </row>
    <row r="162" spans="1:8" s="2" customFormat="1" ht="17.25" customHeight="1">
      <c r="A162" s="145"/>
      <c r="B162" s="145"/>
      <c r="C162" s="146"/>
      <c r="D162" s="104"/>
      <c r="E162" s="83"/>
      <c r="F162" s="105"/>
      <c r="G162" s="85"/>
      <c r="H162" s="37"/>
    </row>
    <row r="163" spans="1:8" s="33" customFormat="1" ht="16.5" customHeight="1">
      <c r="A163" s="145" t="s">
        <v>249</v>
      </c>
      <c r="B163" s="145" t="s">
        <v>135</v>
      </c>
      <c r="C163" s="146" t="s">
        <v>134</v>
      </c>
      <c r="D163" s="82"/>
      <c r="E163" s="83"/>
      <c r="F163" s="87"/>
      <c r="G163" s="85"/>
      <c r="H163" s="38"/>
    </row>
    <row r="164" spans="1:8" s="33" customFormat="1" ht="87" customHeight="1">
      <c r="A164" s="93"/>
      <c r="B164" s="93"/>
      <c r="C164" s="115" t="s">
        <v>227</v>
      </c>
      <c r="D164" s="104"/>
      <c r="E164" s="83"/>
      <c r="F164" s="87"/>
      <c r="G164" s="85"/>
      <c r="H164" s="38"/>
    </row>
    <row r="165" spans="1:8" s="2" customFormat="1" ht="17.25" customHeight="1">
      <c r="A165" s="93"/>
      <c r="B165" s="93"/>
      <c r="C165" s="134" t="s">
        <v>76</v>
      </c>
      <c r="D165" s="104"/>
      <c r="E165" s="83"/>
      <c r="F165" s="87"/>
      <c r="G165" s="85"/>
      <c r="H165" s="37"/>
    </row>
    <row r="166" spans="1:8" s="2" customFormat="1" ht="17.25" customHeight="1">
      <c r="A166" s="93"/>
      <c r="B166" s="93"/>
      <c r="C166" s="134" t="s">
        <v>133</v>
      </c>
      <c r="D166" s="104"/>
      <c r="E166" s="117"/>
      <c r="F166" s="105"/>
      <c r="G166" s="85"/>
      <c r="H166" s="37"/>
    </row>
    <row r="167" spans="1:8" s="2" customFormat="1" ht="17.25" customHeight="1">
      <c r="A167" s="93" t="s">
        <v>251</v>
      </c>
      <c r="B167" s="93"/>
      <c r="C167" s="134" t="s">
        <v>247</v>
      </c>
      <c r="D167" s="104" t="s">
        <v>54</v>
      </c>
      <c r="E167" s="141">
        <v>11678</v>
      </c>
      <c r="F167" s="118"/>
      <c r="G167" s="721">
        <f>E167*F167</f>
        <v>0</v>
      </c>
      <c r="H167" s="37"/>
    </row>
    <row r="168" spans="1:8" s="2" customFormat="1" ht="17.25" customHeight="1">
      <c r="A168" s="94" t="s">
        <v>638</v>
      </c>
      <c r="B168" s="94"/>
      <c r="C168" s="137" t="s">
        <v>248</v>
      </c>
      <c r="D168" s="108" t="s">
        <v>54</v>
      </c>
      <c r="E168" s="138">
        <v>3508</v>
      </c>
      <c r="F168" s="172"/>
      <c r="G168" s="720">
        <f>E168*F168</f>
        <v>0</v>
      </c>
      <c r="H168" s="37"/>
    </row>
    <row r="169" spans="1:8" s="2" customFormat="1" ht="12" customHeight="1">
      <c r="A169" s="98"/>
      <c r="B169" s="98"/>
      <c r="C169" s="157"/>
      <c r="D169" s="154"/>
      <c r="E169" s="101"/>
      <c r="F169" s="102"/>
      <c r="G169" s="103"/>
      <c r="H169" s="37"/>
    </row>
    <row r="170" spans="1:8" s="2" customFormat="1" ht="15.75" customHeight="1">
      <c r="A170" s="214"/>
      <c r="B170" s="80" t="s">
        <v>180</v>
      </c>
      <c r="C170" s="132" t="s">
        <v>136</v>
      </c>
      <c r="D170" s="158"/>
      <c r="E170" s="101"/>
      <c r="F170" s="102"/>
      <c r="G170" s="103"/>
      <c r="H170" s="37"/>
    </row>
    <row r="171" spans="1:8" s="2" customFormat="1" ht="41.25" customHeight="1">
      <c r="A171" s="159"/>
      <c r="B171" s="89"/>
      <c r="C171" s="115" t="s">
        <v>86</v>
      </c>
      <c r="D171" s="100"/>
      <c r="E171" s="101"/>
      <c r="F171" s="102"/>
      <c r="G171" s="103"/>
      <c r="H171" s="37"/>
    </row>
    <row r="172" spans="1:8" s="33" customFormat="1" ht="21.75" customHeight="1">
      <c r="A172" s="193" t="s">
        <v>268</v>
      </c>
      <c r="B172" s="193" t="s">
        <v>239</v>
      </c>
      <c r="C172" s="621" t="s">
        <v>156</v>
      </c>
      <c r="D172" s="622"/>
      <c r="E172" s="623"/>
      <c r="F172" s="260"/>
      <c r="G172" s="624"/>
      <c r="H172" s="38"/>
    </row>
    <row r="173" spans="1:8" s="2" customFormat="1" ht="123.75" customHeight="1">
      <c r="A173" s="197"/>
      <c r="B173" s="197"/>
      <c r="C173" s="133" t="s">
        <v>234</v>
      </c>
      <c r="D173" s="198"/>
      <c r="E173" s="162"/>
      <c r="F173" s="198"/>
      <c r="G173" s="625"/>
      <c r="H173" s="37"/>
    </row>
    <row r="174" spans="1:8" s="2" customFormat="1" ht="15" customHeight="1">
      <c r="A174" s="197"/>
      <c r="B174" s="197"/>
      <c r="C174" s="161" t="s">
        <v>76</v>
      </c>
      <c r="D174" s="198"/>
      <c r="E174" s="162"/>
      <c r="F174" s="198"/>
      <c r="G174" s="625"/>
      <c r="H174" s="37"/>
    </row>
    <row r="175" spans="1:8" s="2" customFormat="1" ht="21.75" customHeight="1">
      <c r="A175" s="199"/>
      <c r="B175" s="199"/>
      <c r="C175" s="215" t="s">
        <v>157</v>
      </c>
      <c r="D175" s="200" t="s">
        <v>54</v>
      </c>
      <c r="E175" s="626">
        <v>9008</v>
      </c>
      <c r="F175" s="422"/>
      <c r="G175" s="720">
        <f>E175*F175</f>
        <v>0</v>
      </c>
      <c r="H175" s="37"/>
    </row>
    <row r="176" spans="1:8" s="2" customFormat="1" ht="12.75" customHeight="1">
      <c r="A176" s="160"/>
      <c r="B176" s="160"/>
      <c r="C176" s="161"/>
      <c r="D176" s="129"/>
      <c r="E176" s="167"/>
      <c r="F176" s="83"/>
      <c r="G176" s="106"/>
      <c r="H176" s="59"/>
    </row>
    <row r="177" spans="1:8" s="2" customFormat="1" ht="15.75" customHeight="1">
      <c r="A177" s="235"/>
      <c r="B177" s="235" t="s">
        <v>269</v>
      </c>
      <c r="C177" s="236" t="s">
        <v>267</v>
      </c>
      <c r="D177" s="237"/>
      <c r="E177" s="238"/>
      <c r="F177" s="238"/>
      <c r="G177" s="239"/>
      <c r="H177" s="59"/>
    </row>
    <row r="178" spans="1:8" s="2" customFormat="1" ht="15.75" customHeight="1">
      <c r="A178" s="235" t="s">
        <v>639</v>
      </c>
      <c r="B178" s="235" t="s">
        <v>270</v>
      </c>
      <c r="C178" s="236" t="s">
        <v>271</v>
      </c>
      <c r="D178" s="240"/>
      <c r="E178" s="238"/>
      <c r="F178" s="238"/>
      <c r="G178" s="239"/>
      <c r="H178" s="59"/>
    </row>
    <row r="179" spans="1:8" s="2" customFormat="1" ht="155.25" customHeight="1">
      <c r="A179" s="241"/>
      <c r="B179" s="241"/>
      <c r="C179" s="242" t="s">
        <v>273</v>
      </c>
      <c r="D179" s="237"/>
      <c r="E179" s="238"/>
      <c r="F179" s="237"/>
      <c r="G179" s="243"/>
      <c r="H179" s="59"/>
    </row>
    <row r="180" spans="1:8" s="2" customFormat="1" ht="18" customHeight="1">
      <c r="A180" s="244" t="s">
        <v>640</v>
      </c>
      <c r="B180" s="244"/>
      <c r="C180" s="245" t="s">
        <v>272</v>
      </c>
      <c r="D180" s="246" t="s">
        <v>151</v>
      </c>
      <c r="E180" s="138">
        <v>370</v>
      </c>
      <c r="F180" s="627"/>
      <c r="G180" s="720">
        <f>E180*F180</f>
        <v>0</v>
      </c>
      <c r="H180" s="59"/>
    </row>
    <row r="181" spans="1:8" s="2" customFormat="1" ht="11.25" customHeight="1">
      <c r="A181" s="98"/>
      <c r="B181" s="98"/>
      <c r="C181" s="99"/>
      <c r="D181" s="100"/>
      <c r="E181" s="101"/>
      <c r="F181" s="102"/>
      <c r="G181" s="103"/>
      <c r="H181" s="37"/>
    </row>
    <row r="182" spans="1:8" s="2" customFormat="1" ht="21.75" customHeight="1">
      <c r="A182" s="498"/>
      <c r="B182" s="499"/>
      <c r="C182" s="478" t="s">
        <v>201</v>
      </c>
      <c r="D182" s="500"/>
      <c r="E182" s="501"/>
      <c r="F182" s="502"/>
      <c r="G182" s="722">
        <f>SUM(G100:G181)</f>
        <v>0</v>
      </c>
      <c r="H182" s="37"/>
    </row>
    <row r="183" spans="1:8" s="2" customFormat="1" ht="14.25" customHeight="1">
      <c r="A183" s="173"/>
      <c r="B183" s="173"/>
      <c r="C183" s="174"/>
      <c r="D183" s="175"/>
      <c r="E183" s="176"/>
      <c r="F183" s="177"/>
      <c r="G183" s="178"/>
      <c r="H183" s="37"/>
    </row>
    <row r="184" spans="1:8" s="2" customFormat="1" ht="14.25" customHeight="1">
      <c r="A184" s="494" t="s">
        <v>109</v>
      </c>
      <c r="B184" s="477"/>
      <c r="C184" s="503" t="s">
        <v>70</v>
      </c>
      <c r="D184" s="479"/>
      <c r="E184" s="480"/>
      <c r="F184" s="481"/>
      <c r="G184" s="497"/>
      <c r="H184" s="37"/>
    </row>
    <row r="185" spans="1:8" s="33" customFormat="1" ht="12.75" customHeight="1">
      <c r="A185" s="93"/>
      <c r="B185" s="93"/>
      <c r="C185" s="115"/>
      <c r="D185" s="86"/>
      <c r="E185" s="83"/>
      <c r="F185" s="87"/>
      <c r="G185" s="85"/>
      <c r="H185" s="38"/>
    </row>
    <row r="186" spans="1:8" s="33" customFormat="1" ht="15" customHeight="1">
      <c r="A186" s="93"/>
      <c r="B186" s="93" t="s">
        <v>137</v>
      </c>
      <c r="C186" s="132" t="s">
        <v>138</v>
      </c>
      <c r="D186" s="82"/>
      <c r="E186" s="83"/>
      <c r="F186" s="87"/>
      <c r="G186" s="85"/>
      <c r="H186" s="38"/>
    </row>
    <row r="187" spans="1:8" s="33" customFormat="1" ht="12.75" customHeight="1">
      <c r="A187" s="93"/>
      <c r="B187" s="93" t="s">
        <v>179</v>
      </c>
      <c r="C187" s="179" t="s">
        <v>139</v>
      </c>
      <c r="D187" s="82"/>
      <c r="E187" s="83"/>
      <c r="F187" s="87"/>
      <c r="G187" s="85"/>
      <c r="H187" s="38"/>
    </row>
    <row r="188" spans="1:8" s="33" customFormat="1" ht="58.5" customHeight="1">
      <c r="A188" s="93"/>
      <c r="B188" s="93"/>
      <c r="C188" s="115" t="s">
        <v>625</v>
      </c>
      <c r="D188" s="104"/>
      <c r="E188" s="83"/>
      <c r="F188" s="87"/>
      <c r="G188" s="85"/>
      <c r="H188" s="38"/>
    </row>
    <row r="189" spans="1:8" s="2" customFormat="1" ht="17.25" customHeight="1">
      <c r="A189" s="80" t="s">
        <v>29</v>
      </c>
      <c r="B189" s="80" t="s">
        <v>207</v>
      </c>
      <c r="C189" s="180" t="s">
        <v>206</v>
      </c>
      <c r="D189" s="104"/>
      <c r="E189" s="83"/>
      <c r="F189" s="87"/>
      <c r="G189" s="85"/>
      <c r="H189" s="37"/>
    </row>
    <row r="190" spans="1:8" s="2" customFormat="1" ht="108">
      <c r="A190" s="93"/>
      <c r="B190" s="93"/>
      <c r="C190" s="115" t="s">
        <v>641</v>
      </c>
      <c r="D190" s="104"/>
      <c r="E190" s="83"/>
      <c r="F190" s="87"/>
      <c r="G190" s="85"/>
      <c r="H190" s="37"/>
    </row>
    <row r="191" spans="1:8" s="2" customFormat="1" ht="16.5" customHeight="1">
      <c r="A191" s="93"/>
      <c r="B191" s="93"/>
      <c r="C191" s="139" t="s">
        <v>76</v>
      </c>
      <c r="D191" s="104"/>
      <c r="E191" s="83"/>
      <c r="F191" s="87"/>
      <c r="G191" s="85"/>
      <c r="H191" s="37"/>
    </row>
    <row r="192" spans="1:8" s="33" customFormat="1" ht="30.75" customHeight="1">
      <c r="A192" s="93"/>
      <c r="B192" s="93"/>
      <c r="C192" s="139" t="s">
        <v>208</v>
      </c>
      <c r="D192" s="104"/>
      <c r="E192" s="83"/>
      <c r="F192" s="87"/>
      <c r="G192" s="85"/>
      <c r="H192" s="38"/>
    </row>
    <row r="193" spans="1:8" s="33" customFormat="1" ht="56.25" customHeight="1">
      <c r="A193" s="181" t="s">
        <v>209</v>
      </c>
      <c r="B193" s="94"/>
      <c r="C193" s="182" t="s">
        <v>624</v>
      </c>
      <c r="D193" s="108" t="s">
        <v>53</v>
      </c>
      <c r="E193" s="138">
        <v>358</v>
      </c>
      <c r="F193" s="172"/>
      <c r="G193" s="720">
        <f>E193*F193</f>
        <v>0</v>
      </c>
      <c r="H193" s="38"/>
    </row>
    <row r="194" spans="1:8" s="33" customFormat="1" ht="12.75" customHeight="1">
      <c r="A194" s="231"/>
      <c r="B194" s="93"/>
      <c r="C194" s="232"/>
      <c r="D194" s="104"/>
      <c r="E194" s="141"/>
      <c r="F194" s="105"/>
      <c r="G194" s="106"/>
      <c r="H194" s="38"/>
    </row>
    <row r="195" spans="1:8" s="33" customFormat="1" ht="18" customHeight="1">
      <c r="A195" s="131" t="s">
        <v>30</v>
      </c>
      <c r="B195" s="233" t="s">
        <v>140</v>
      </c>
      <c r="C195" s="132" t="s">
        <v>167</v>
      </c>
      <c r="D195" s="116"/>
      <c r="E195" s="117"/>
      <c r="F195" s="169"/>
      <c r="G195" s="119"/>
      <c r="H195" s="38"/>
    </row>
    <row r="196" spans="1:8" s="33" customFormat="1" ht="119.25" customHeight="1">
      <c r="A196" s="113"/>
      <c r="B196" s="113"/>
      <c r="C196" s="133" t="s">
        <v>266</v>
      </c>
      <c r="D196" s="116"/>
      <c r="E196" s="117"/>
      <c r="F196" s="169"/>
      <c r="G196" s="119"/>
      <c r="H196" s="38"/>
    </row>
    <row r="197" spans="1:8" s="33" customFormat="1" ht="18" customHeight="1">
      <c r="A197" s="113"/>
      <c r="B197" s="113"/>
      <c r="C197" s="128" t="s">
        <v>76</v>
      </c>
      <c r="D197" s="133"/>
      <c r="E197" s="187"/>
      <c r="F197" s="117"/>
      <c r="G197" s="119"/>
      <c r="H197" s="38"/>
    </row>
    <row r="198" spans="1:8" s="33" customFormat="1" ht="21" customHeight="1">
      <c r="A198" s="170"/>
      <c r="B198" s="170"/>
      <c r="C198" s="149" t="s">
        <v>55</v>
      </c>
      <c r="D198" s="171" t="s">
        <v>54</v>
      </c>
      <c r="E198" s="300">
        <v>45</v>
      </c>
      <c r="F198" s="172"/>
      <c r="G198" s="720">
        <f>E198*F198</f>
        <v>0</v>
      </c>
      <c r="H198" s="38"/>
    </row>
    <row r="199" spans="1:8" s="33" customFormat="1" ht="13.5" customHeight="1">
      <c r="A199" s="93"/>
      <c r="B199" s="93"/>
      <c r="C199" s="115"/>
      <c r="D199" s="104"/>
      <c r="E199" s="83"/>
      <c r="F199" s="87"/>
      <c r="G199" s="85"/>
      <c r="H199" s="38"/>
    </row>
    <row r="200" spans="1:8" s="33" customFormat="1" ht="15.75" customHeight="1">
      <c r="A200" s="80"/>
      <c r="B200" s="80" t="s">
        <v>72</v>
      </c>
      <c r="C200" s="179" t="s">
        <v>73</v>
      </c>
      <c r="D200" s="82"/>
      <c r="E200" s="190"/>
      <c r="F200" s="84"/>
      <c r="G200" s="234"/>
      <c r="H200" s="38"/>
    </row>
    <row r="201" spans="1:8" s="33" customFormat="1" ht="15.75" customHeight="1">
      <c r="A201" s="196" t="s">
        <v>158</v>
      </c>
      <c r="B201" s="196" t="s">
        <v>274</v>
      </c>
      <c r="C201" s="248" t="s">
        <v>275</v>
      </c>
      <c r="D201" s="194"/>
      <c r="E201" s="189"/>
      <c r="F201" s="117"/>
      <c r="G201" s="195"/>
      <c r="H201" s="38"/>
    </row>
    <row r="202" spans="1:8" s="33" customFormat="1" ht="123" customHeight="1">
      <c r="A202" s="196"/>
      <c r="B202" s="196"/>
      <c r="C202" s="249" t="s">
        <v>278</v>
      </c>
      <c r="D202" s="194"/>
      <c r="E202" s="189"/>
      <c r="F202" s="117"/>
      <c r="G202" s="195"/>
      <c r="H202" s="38"/>
    </row>
    <row r="203" spans="1:8" s="33" customFormat="1" ht="18.75" customHeight="1">
      <c r="A203" s="197"/>
      <c r="B203" s="197"/>
      <c r="C203" s="128" t="s">
        <v>76</v>
      </c>
      <c r="D203" s="198"/>
      <c r="E203" s="117"/>
      <c r="F203" s="198"/>
      <c r="G203" s="195"/>
      <c r="H203" s="38"/>
    </row>
    <row r="204" spans="1:8" s="33" customFormat="1" ht="18.75" customHeight="1">
      <c r="A204" s="199" t="s">
        <v>277</v>
      </c>
      <c r="B204" s="199"/>
      <c r="C204" s="215" t="s">
        <v>276</v>
      </c>
      <c r="D204" s="200" t="s">
        <v>53</v>
      </c>
      <c r="E204" s="138">
        <v>7</v>
      </c>
      <c r="F204" s="422"/>
      <c r="G204" s="247">
        <f>E204*F204</f>
        <v>0</v>
      </c>
      <c r="H204" s="38"/>
    </row>
    <row r="205" spans="1:8" s="33" customFormat="1" ht="12" customHeight="1">
      <c r="A205" s="80"/>
      <c r="B205" s="80"/>
      <c r="C205" s="179"/>
      <c r="D205" s="82"/>
      <c r="E205" s="190"/>
      <c r="F205" s="84"/>
      <c r="G205" s="234"/>
      <c r="H205" s="38"/>
    </row>
    <row r="206" spans="1:8" s="33" customFormat="1" ht="15.75" customHeight="1">
      <c r="A206" s="80" t="s">
        <v>159</v>
      </c>
      <c r="B206" s="80" t="s">
        <v>178</v>
      </c>
      <c r="C206" s="180" t="s">
        <v>114</v>
      </c>
      <c r="D206" s="82"/>
      <c r="E206" s="190"/>
      <c r="F206" s="84"/>
      <c r="G206" s="234"/>
      <c r="H206" s="38"/>
    </row>
    <row r="207" spans="1:8" s="33" customFormat="1" ht="96" customHeight="1">
      <c r="A207" s="93"/>
      <c r="B207" s="93"/>
      <c r="C207" s="230" t="s">
        <v>260</v>
      </c>
      <c r="D207" s="86"/>
      <c r="E207" s="83"/>
      <c r="F207" s="87"/>
      <c r="G207" s="85"/>
      <c r="H207" s="38"/>
    </row>
    <row r="208" spans="1:8" s="33" customFormat="1" ht="16.5" customHeight="1">
      <c r="A208" s="93"/>
      <c r="B208" s="93"/>
      <c r="C208" s="139" t="s">
        <v>76</v>
      </c>
      <c r="D208" s="86"/>
      <c r="E208" s="83"/>
      <c r="F208" s="87"/>
      <c r="G208" s="85"/>
      <c r="H208" s="38"/>
    </row>
    <row r="209" spans="1:8" s="33" customFormat="1" ht="16.5" customHeight="1">
      <c r="A209" s="94"/>
      <c r="B209" s="94"/>
      <c r="C209" s="218" t="s">
        <v>259</v>
      </c>
      <c r="D209" s="108"/>
      <c r="E209" s="138">
        <v>977</v>
      </c>
      <c r="F209" s="172"/>
      <c r="G209" s="247">
        <f>E209*F209</f>
        <v>0</v>
      </c>
      <c r="H209" s="38"/>
    </row>
    <row r="210" spans="1:8" s="2" customFormat="1" ht="12.75" customHeight="1">
      <c r="A210" s="114"/>
      <c r="B210" s="114"/>
      <c r="C210" s="155"/>
      <c r="D210" s="184"/>
      <c r="E210" s="183"/>
      <c r="F210" s="185"/>
      <c r="G210" s="186"/>
      <c r="H210" s="37"/>
    </row>
    <row r="211" spans="1:8" s="33" customFormat="1" ht="16.5" customHeight="1">
      <c r="A211" s="131"/>
      <c r="B211" s="131" t="s">
        <v>115</v>
      </c>
      <c r="C211" s="180" t="s">
        <v>94</v>
      </c>
      <c r="D211" s="86"/>
      <c r="E211" s="117"/>
      <c r="F211" s="87"/>
      <c r="G211" s="85"/>
      <c r="H211" s="38"/>
    </row>
    <row r="212" spans="1:8" s="33" customFormat="1" ht="16.5" customHeight="1">
      <c r="A212" s="131" t="s">
        <v>160</v>
      </c>
      <c r="B212" s="131" t="s">
        <v>187</v>
      </c>
      <c r="C212" s="180" t="s">
        <v>116</v>
      </c>
      <c r="D212" s="86"/>
      <c r="E212" s="117"/>
      <c r="F212" s="87"/>
      <c r="G212" s="85"/>
      <c r="H212" s="38"/>
    </row>
    <row r="213" spans="1:8" s="2" customFormat="1" ht="129" customHeight="1">
      <c r="A213" s="89"/>
      <c r="B213" s="89"/>
      <c r="C213" s="133" t="s">
        <v>252</v>
      </c>
      <c r="D213" s="86"/>
      <c r="E213" s="117"/>
      <c r="F213" s="87"/>
      <c r="G213" s="85"/>
      <c r="H213" s="37"/>
    </row>
    <row r="214" spans="1:8" s="33" customFormat="1" ht="19.5" customHeight="1">
      <c r="A214" s="93"/>
      <c r="B214" s="93"/>
      <c r="C214" s="139" t="s">
        <v>76</v>
      </c>
      <c r="D214" s="86"/>
      <c r="E214" s="117"/>
      <c r="F214" s="87"/>
      <c r="G214" s="85"/>
      <c r="H214" s="38"/>
    </row>
    <row r="215" spans="1:8" s="33" customFormat="1" ht="26.25" customHeight="1">
      <c r="A215" s="94"/>
      <c r="B215" s="94"/>
      <c r="C215" s="221" t="s">
        <v>253</v>
      </c>
      <c r="D215" s="108" t="s">
        <v>53</v>
      </c>
      <c r="E215" s="138">
        <v>1246</v>
      </c>
      <c r="F215" s="172"/>
      <c r="G215" s="247">
        <f>E215*F215</f>
        <v>0</v>
      </c>
      <c r="H215" s="38"/>
    </row>
    <row r="216" spans="1:8" s="33" customFormat="1" ht="16.5" customHeight="1">
      <c r="A216" s="93"/>
      <c r="B216" s="93"/>
      <c r="C216" s="115"/>
      <c r="D216" s="104"/>
      <c r="E216" s="117"/>
      <c r="F216" s="105"/>
      <c r="G216" s="85"/>
      <c r="H216" s="38"/>
    </row>
    <row r="217" spans="1:8" s="33" customFormat="1" ht="16.5" customHeight="1">
      <c r="A217" s="93"/>
      <c r="B217" s="80" t="s">
        <v>261</v>
      </c>
      <c r="C217" s="180" t="s">
        <v>262</v>
      </c>
      <c r="D217" s="104"/>
      <c r="E217" s="117"/>
      <c r="F217" s="105"/>
      <c r="G217" s="85"/>
      <c r="H217" s="38"/>
    </row>
    <row r="218" spans="1:8" s="33" customFormat="1" ht="16.5" customHeight="1">
      <c r="A218" s="93" t="s">
        <v>161</v>
      </c>
      <c r="B218" s="93"/>
      <c r="C218" s="180" t="s">
        <v>263</v>
      </c>
      <c r="D218" s="104"/>
      <c r="E218" s="117"/>
      <c r="F218" s="105"/>
      <c r="G218" s="85"/>
      <c r="H218" s="38"/>
    </row>
    <row r="219" spans="1:8" s="33" customFormat="1" ht="95.25" customHeight="1">
      <c r="A219" s="93"/>
      <c r="B219" s="93"/>
      <c r="C219" s="115" t="s">
        <v>279</v>
      </c>
      <c r="D219" s="104"/>
      <c r="E219" s="117"/>
      <c r="F219" s="105"/>
      <c r="G219" s="85"/>
      <c r="H219" s="38"/>
    </row>
    <row r="220" spans="1:8" s="33" customFormat="1" ht="17.25" customHeight="1">
      <c r="A220" s="93"/>
      <c r="B220" s="93"/>
      <c r="C220" s="139" t="s">
        <v>76</v>
      </c>
      <c r="D220" s="104"/>
      <c r="E220" s="117"/>
      <c r="F220" s="105"/>
      <c r="G220" s="85"/>
      <c r="H220" s="38"/>
    </row>
    <row r="221" spans="1:8" s="33" customFormat="1" ht="28.5" customHeight="1">
      <c r="A221" s="94"/>
      <c r="B221" s="94"/>
      <c r="C221" s="283" t="s">
        <v>264</v>
      </c>
      <c r="D221" s="108" t="s">
        <v>53</v>
      </c>
      <c r="E221" s="138">
        <v>109</v>
      </c>
      <c r="F221" s="172"/>
      <c r="G221" s="247">
        <f>E221*F221</f>
        <v>0</v>
      </c>
      <c r="H221" s="38"/>
    </row>
    <row r="222" spans="1:8" s="33" customFormat="1" ht="14.25" customHeight="1">
      <c r="A222" s="93"/>
      <c r="B222" s="93"/>
      <c r="C222" s="115"/>
      <c r="D222" s="104"/>
      <c r="E222" s="117"/>
      <c r="F222" s="105"/>
      <c r="G222" s="85"/>
      <c r="H222" s="38"/>
    </row>
    <row r="223" spans="1:8" s="33" customFormat="1" ht="19.5" customHeight="1">
      <c r="A223" s="193" t="s">
        <v>31</v>
      </c>
      <c r="B223" s="193" t="s">
        <v>300</v>
      </c>
      <c r="C223" s="284" t="s">
        <v>301</v>
      </c>
      <c r="D223" s="188"/>
      <c r="E223" s="189"/>
      <c r="F223" s="83"/>
      <c r="G223" s="163"/>
      <c r="H223" s="38"/>
    </row>
    <row r="224" spans="1:8" s="33" customFormat="1" ht="295.5" customHeight="1">
      <c r="A224" s="193"/>
      <c r="B224" s="193"/>
      <c r="C224" s="285" t="s">
        <v>665</v>
      </c>
      <c r="D224" s="188"/>
      <c r="E224" s="189"/>
      <c r="F224" s="83"/>
      <c r="G224" s="163"/>
      <c r="H224" s="38"/>
    </row>
    <row r="225" spans="1:8" s="33" customFormat="1" ht="16.5" customHeight="1">
      <c r="A225" s="160"/>
      <c r="B225" s="160"/>
      <c r="C225" s="219" t="s">
        <v>302</v>
      </c>
      <c r="D225" s="129"/>
      <c r="E225" s="117"/>
      <c r="F225" s="83"/>
      <c r="G225" s="163"/>
      <c r="H225" s="38"/>
    </row>
    <row r="226" spans="1:8" s="33" customFormat="1" ht="16.5" customHeight="1">
      <c r="A226" s="193" t="s">
        <v>32</v>
      </c>
      <c r="B226" s="145"/>
      <c r="C226" s="219" t="s">
        <v>303</v>
      </c>
      <c r="D226" s="188" t="s">
        <v>151</v>
      </c>
      <c r="E226" s="223">
        <v>311</v>
      </c>
      <c r="F226" s="189"/>
      <c r="G226" s="609">
        <f>E226*F226</f>
        <v>0</v>
      </c>
      <c r="H226" s="38"/>
    </row>
    <row r="227" spans="1:8" s="33" customFormat="1" ht="16.5" customHeight="1">
      <c r="A227" s="193" t="s">
        <v>33</v>
      </c>
      <c r="B227" s="145"/>
      <c r="C227" s="219" t="s">
        <v>168</v>
      </c>
      <c r="D227" s="188" t="s">
        <v>151</v>
      </c>
      <c r="E227" s="223">
        <v>662</v>
      </c>
      <c r="F227" s="189"/>
      <c r="G227" s="609">
        <f>E227*F227</f>
        <v>0</v>
      </c>
      <c r="H227" s="38"/>
    </row>
    <row r="228" spans="1:8" s="33" customFormat="1" ht="16.5" customHeight="1">
      <c r="A228" s="193" t="s">
        <v>34</v>
      </c>
      <c r="B228" s="145"/>
      <c r="C228" s="219" t="s">
        <v>169</v>
      </c>
      <c r="D228" s="188" t="s">
        <v>151</v>
      </c>
      <c r="E228" s="223">
        <v>46</v>
      </c>
      <c r="F228" s="189"/>
      <c r="G228" s="609">
        <f>E228*F228</f>
        <v>0</v>
      </c>
      <c r="H228" s="38"/>
    </row>
    <row r="229" spans="1:8" s="33" customFormat="1" ht="16.5" customHeight="1">
      <c r="A229" s="193" t="s">
        <v>35</v>
      </c>
      <c r="B229" s="145"/>
      <c r="C229" s="219" t="s">
        <v>170</v>
      </c>
      <c r="D229" s="188" t="s">
        <v>151</v>
      </c>
      <c r="E229" s="223">
        <v>242</v>
      </c>
      <c r="F229" s="189"/>
      <c r="G229" s="609">
        <f>E229*F229</f>
        <v>0</v>
      </c>
      <c r="H229" s="38"/>
    </row>
    <row r="230" spans="1:8" s="33" customFormat="1" ht="16.5" customHeight="1">
      <c r="A230" s="264" t="s">
        <v>305</v>
      </c>
      <c r="B230" s="148"/>
      <c r="C230" s="265" t="s">
        <v>304</v>
      </c>
      <c r="D230" s="191" t="s">
        <v>151</v>
      </c>
      <c r="E230" s="227">
        <v>21</v>
      </c>
      <c r="F230" s="505"/>
      <c r="G230" s="247">
        <f>E230*F230</f>
        <v>0</v>
      </c>
      <c r="H230" s="38"/>
    </row>
    <row r="231" spans="1:8" s="33" customFormat="1" ht="11.25" customHeight="1">
      <c r="A231" s="145"/>
      <c r="B231" s="145"/>
      <c r="C231" s="219"/>
      <c r="D231" s="188"/>
      <c r="E231" s="189"/>
      <c r="F231" s="190"/>
      <c r="G231" s="192"/>
      <c r="H231" s="38"/>
    </row>
    <row r="232" spans="1:8" s="33" customFormat="1" ht="18" customHeight="1">
      <c r="A232" s="278" t="s">
        <v>162</v>
      </c>
      <c r="B232" s="278" t="s">
        <v>187</v>
      </c>
      <c r="C232" s="279" t="s">
        <v>265</v>
      </c>
      <c r="D232" s="268"/>
      <c r="E232" s="269"/>
      <c r="F232" s="270"/>
      <c r="G232" s="271"/>
      <c r="H232" s="38"/>
    </row>
    <row r="233" spans="1:8" s="33" customFormat="1" ht="61.5" customHeight="1">
      <c r="A233" s="147"/>
      <c r="B233" s="147"/>
      <c r="C233" s="133" t="s">
        <v>295</v>
      </c>
      <c r="D233" s="129"/>
      <c r="E233" s="141"/>
      <c r="F233" s="272"/>
      <c r="G233" s="273"/>
      <c r="H233" s="38"/>
    </row>
    <row r="234" spans="1:8" s="33" customFormat="1" ht="17.25" customHeight="1">
      <c r="A234" s="147"/>
      <c r="B234" s="147"/>
      <c r="C234" s="222" t="s">
        <v>76</v>
      </c>
      <c r="D234" s="129"/>
      <c r="E234" s="141"/>
      <c r="F234" s="272"/>
      <c r="G234" s="273"/>
      <c r="H234" s="38"/>
    </row>
    <row r="235" spans="1:8" s="33" customFormat="1" ht="16.5" customHeight="1">
      <c r="A235" s="274"/>
      <c r="B235" s="274"/>
      <c r="C235" s="275" t="s">
        <v>294</v>
      </c>
      <c r="D235" s="276" t="s">
        <v>65</v>
      </c>
      <c r="E235" s="277">
        <v>2</v>
      </c>
      <c r="F235" s="504"/>
      <c r="G235" s="247">
        <f>E235*F235</f>
        <v>0</v>
      </c>
      <c r="H235" s="38"/>
    </row>
    <row r="236" spans="1:8" s="33" customFormat="1" ht="11.25" customHeight="1">
      <c r="A236" s="145"/>
      <c r="B236" s="145"/>
      <c r="C236" s="219"/>
      <c r="D236" s="188"/>
      <c r="E236" s="189"/>
      <c r="F236" s="190"/>
      <c r="G236" s="192"/>
      <c r="H236" s="38"/>
    </row>
    <row r="237" spans="1:8" s="2" customFormat="1" ht="18" customHeight="1">
      <c r="A237" s="193" t="s">
        <v>163</v>
      </c>
      <c r="B237" s="145" t="s">
        <v>189</v>
      </c>
      <c r="C237" s="250" t="s">
        <v>280</v>
      </c>
      <c r="D237" s="129"/>
      <c r="E237" s="141"/>
      <c r="F237" s="117"/>
      <c r="G237" s="251"/>
      <c r="H237" s="37"/>
    </row>
    <row r="238" spans="1:8" s="2" customFormat="1" ht="17.25" customHeight="1">
      <c r="A238" s="160"/>
      <c r="B238" s="160"/>
      <c r="C238" s="250" t="s">
        <v>281</v>
      </c>
      <c r="D238" s="129"/>
      <c r="E238" s="141"/>
      <c r="F238" s="117"/>
      <c r="G238" s="251"/>
      <c r="H238" s="37"/>
    </row>
    <row r="239" spans="1:8" s="2" customFormat="1" ht="201.75" customHeight="1">
      <c r="A239" s="252"/>
      <c r="B239" s="252"/>
      <c r="C239" s="216" t="s">
        <v>310</v>
      </c>
      <c r="D239" s="252"/>
      <c r="E239" s="252"/>
      <c r="F239" s="252"/>
      <c r="G239" s="252"/>
      <c r="H239" s="37"/>
    </row>
    <row r="240" spans="1:8" s="2" customFormat="1" ht="19.5" customHeight="1">
      <c r="A240" s="252"/>
      <c r="B240" s="252"/>
      <c r="C240" s="253" t="s">
        <v>282</v>
      </c>
      <c r="D240" s="252"/>
      <c r="E240" s="252"/>
      <c r="F240" s="252"/>
      <c r="G240" s="252"/>
      <c r="H240" s="37"/>
    </row>
    <row r="241" spans="1:8" s="2" customFormat="1" ht="31.5" customHeight="1">
      <c r="A241" s="252"/>
      <c r="B241" s="252"/>
      <c r="C241" s="252" t="s">
        <v>283</v>
      </c>
      <c r="D241" s="252"/>
      <c r="E241" s="252"/>
      <c r="F241" s="252"/>
      <c r="G241" s="252"/>
      <c r="H241" s="37"/>
    </row>
    <row r="242" spans="1:8" s="2" customFormat="1" ht="27.75" customHeight="1">
      <c r="A242" s="254" t="s">
        <v>285</v>
      </c>
      <c r="B242" s="255"/>
      <c r="C242" s="255" t="s">
        <v>284</v>
      </c>
      <c r="D242" s="256" t="s">
        <v>65</v>
      </c>
      <c r="E242" s="257">
        <v>40</v>
      </c>
      <c r="F242" s="208"/>
      <c r="G242" s="247">
        <f>E242*F242</f>
        <v>0</v>
      </c>
      <c r="H242" s="37"/>
    </row>
    <row r="243" spans="1:8" s="33" customFormat="1" ht="11.25" customHeight="1">
      <c r="A243" s="145"/>
      <c r="B243" s="145"/>
      <c r="C243" s="219"/>
      <c r="D243" s="188"/>
      <c r="E243" s="189"/>
      <c r="F243" s="190"/>
      <c r="G243" s="192"/>
      <c r="H243" s="38"/>
    </row>
    <row r="244" spans="1:8" s="33" customFormat="1" ht="18" customHeight="1">
      <c r="A244" s="193"/>
      <c r="B244" s="145" t="s">
        <v>188</v>
      </c>
      <c r="C244" s="258" t="s">
        <v>286</v>
      </c>
      <c r="D244" s="164"/>
      <c r="E244" s="259"/>
      <c r="F244" s="260"/>
      <c r="G244" s="261"/>
      <c r="H244" s="38"/>
    </row>
    <row r="245" spans="1:8" s="33" customFormat="1" ht="18" customHeight="1">
      <c r="A245" s="193" t="s">
        <v>164</v>
      </c>
      <c r="B245" s="145" t="s">
        <v>57</v>
      </c>
      <c r="C245" s="258" t="s">
        <v>287</v>
      </c>
      <c r="D245" s="164"/>
      <c r="E245" s="259"/>
      <c r="F245" s="260"/>
      <c r="G245" s="261"/>
      <c r="H245" s="38"/>
    </row>
    <row r="246" spans="1:8" s="33" customFormat="1" ht="99" customHeight="1">
      <c r="A246" s="193"/>
      <c r="B246" s="145"/>
      <c r="C246" s="216" t="s">
        <v>288</v>
      </c>
      <c r="D246" s="164"/>
      <c r="E246" s="259"/>
      <c r="F246" s="260"/>
      <c r="G246" s="261"/>
      <c r="H246" s="38"/>
    </row>
    <row r="247" spans="1:8" s="33" customFormat="1" ht="99" customHeight="1">
      <c r="A247" s="193"/>
      <c r="B247" s="145"/>
      <c r="C247" s="216" t="s">
        <v>289</v>
      </c>
      <c r="D247" s="164"/>
      <c r="E247" s="259"/>
      <c r="F247" s="260"/>
      <c r="G247" s="261"/>
      <c r="H247" s="38"/>
    </row>
    <row r="248" spans="1:8" s="33" customFormat="1" ht="32.25" customHeight="1">
      <c r="A248" s="193"/>
      <c r="B248" s="145"/>
      <c r="C248" s="216" t="s">
        <v>642</v>
      </c>
      <c r="D248" s="164"/>
      <c r="E248" s="259"/>
      <c r="F248" s="260"/>
      <c r="G248" s="261"/>
      <c r="H248" s="38"/>
    </row>
    <row r="249" spans="1:8" s="33" customFormat="1" ht="60.75" customHeight="1">
      <c r="A249" s="196"/>
      <c r="B249" s="160"/>
      <c r="C249" s="216" t="s">
        <v>291</v>
      </c>
      <c r="D249" s="129"/>
      <c r="E249" s="141"/>
      <c r="F249" s="117"/>
      <c r="G249" s="251"/>
      <c r="H249" s="38"/>
    </row>
    <row r="250" spans="1:8" s="33" customFormat="1" ht="31.5" customHeight="1">
      <c r="A250" s="196"/>
      <c r="B250" s="160"/>
      <c r="C250" s="216" t="s">
        <v>290</v>
      </c>
      <c r="D250" s="129"/>
      <c r="E250" s="141"/>
      <c r="F250" s="117"/>
      <c r="G250" s="251"/>
      <c r="H250" s="38"/>
    </row>
    <row r="251" spans="1:8" s="33" customFormat="1" ht="30" customHeight="1">
      <c r="A251" s="193" t="s">
        <v>292</v>
      </c>
      <c r="B251" s="160"/>
      <c r="C251" s="219" t="s">
        <v>296</v>
      </c>
      <c r="D251" s="129" t="s">
        <v>65</v>
      </c>
      <c r="E251" s="262">
        <v>1</v>
      </c>
      <c r="F251" s="117"/>
      <c r="G251" s="263">
        <f>E251*F251</f>
        <v>0</v>
      </c>
      <c r="H251" s="38"/>
    </row>
    <row r="252" spans="1:8" s="33" customFormat="1" ht="30" customHeight="1">
      <c r="A252" s="264" t="s">
        <v>293</v>
      </c>
      <c r="B252" s="148"/>
      <c r="C252" s="265" t="s">
        <v>297</v>
      </c>
      <c r="D252" s="165" t="s">
        <v>65</v>
      </c>
      <c r="E252" s="266">
        <v>22</v>
      </c>
      <c r="F252" s="422"/>
      <c r="G252" s="267">
        <f>E252*F252</f>
        <v>0</v>
      </c>
      <c r="H252" s="38"/>
    </row>
    <row r="253" spans="1:8" s="33" customFormat="1" ht="11.25" customHeight="1">
      <c r="A253" s="145"/>
      <c r="B253" s="145"/>
      <c r="C253" s="219"/>
      <c r="D253" s="188"/>
      <c r="E253" s="189"/>
      <c r="F253" s="190"/>
      <c r="G253" s="192"/>
      <c r="H253" s="38"/>
    </row>
    <row r="254" spans="1:8" s="33" customFormat="1" ht="20.25" customHeight="1">
      <c r="A254" s="193" t="s">
        <v>165</v>
      </c>
      <c r="B254" s="193" t="s">
        <v>188</v>
      </c>
      <c r="C254" s="236" t="s">
        <v>306</v>
      </c>
      <c r="D254" s="622"/>
      <c r="E254" s="780"/>
      <c r="F254" s="781"/>
      <c r="G254" s="782"/>
      <c r="H254" s="38"/>
    </row>
    <row r="255" spans="1:8" s="33" customFormat="1" ht="88.5" customHeight="1">
      <c r="A255" s="289"/>
      <c r="B255" s="290"/>
      <c r="C255" s="291" t="s">
        <v>308</v>
      </c>
      <c r="D255" s="783"/>
      <c r="E255" s="784"/>
      <c r="F255" s="785"/>
      <c r="G255" s="786"/>
      <c r="H255" s="38"/>
    </row>
    <row r="256" spans="1:8" s="33" customFormat="1" ht="24.75" customHeight="1">
      <c r="A256" s="295"/>
      <c r="B256" s="295"/>
      <c r="C256" s="296" t="s">
        <v>309</v>
      </c>
      <c r="D256" s="200" t="s">
        <v>307</v>
      </c>
      <c r="E256" s="266">
        <v>23</v>
      </c>
      <c r="F256" s="422"/>
      <c r="G256" s="267">
        <f>E256*F256</f>
        <v>0</v>
      </c>
      <c r="H256" s="38"/>
    </row>
    <row r="257" spans="1:8" s="33" customFormat="1" ht="11.25" customHeight="1">
      <c r="A257" s="145"/>
      <c r="B257" s="145"/>
      <c r="C257" s="219"/>
      <c r="D257" s="188"/>
      <c r="E257" s="189"/>
      <c r="F257" s="190"/>
      <c r="G257" s="192"/>
      <c r="H257" s="38"/>
    </row>
    <row r="258" spans="1:8" s="33" customFormat="1" ht="13.5" customHeight="1">
      <c r="A258" s="93" t="s">
        <v>36</v>
      </c>
      <c r="B258" s="93"/>
      <c r="C258" s="180" t="s">
        <v>410</v>
      </c>
      <c r="D258" s="104"/>
      <c r="E258" s="83"/>
      <c r="F258" s="87"/>
      <c r="G258" s="85"/>
      <c r="H258" s="38"/>
    </row>
    <row r="259" spans="1:8" s="2" customFormat="1" ht="14.25" customHeight="1">
      <c r="A259" s="114"/>
      <c r="B259" s="114"/>
      <c r="C259" s="99"/>
      <c r="D259" s="201"/>
      <c r="E259" s="183"/>
      <c r="F259" s="185"/>
      <c r="G259" s="103"/>
      <c r="H259" s="37"/>
    </row>
    <row r="260" spans="1:8" s="2" customFormat="1" ht="14.25" customHeight="1">
      <c r="A260" s="114"/>
      <c r="B260" s="114"/>
      <c r="C260" s="180" t="s">
        <v>411</v>
      </c>
      <c r="D260" s="201"/>
      <c r="E260" s="183"/>
      <c r="F260" s="185"/>
      <c r="G260" s="103"/>
      <c r="H260" s="37"/>
    </row>
    <row r="261" spans="1:8" s="2" customFormat="1" ht="31.5" customHeight="1">
      <c r="A261" s="197" t="s">
        <v>412</v>
      </c>
      <c r="B261" s="203" t="s">
        <v>0</v>
      </c>
      <c r="C261" s="216" t="s">
        <v>1</v>
      </c>
      <c r="D261" s="198"/>
      <c r="E261" s="162"/>
      <c r="F261" s="204"/>
      <c r="G261" s="205"/>
      <c r="H261" s="37"/>
    </row>
    <row r="262" spans="1:8" s="2" customFormat="1" ht="64.5" customHeight="1">
      <c r="A262" s="197"/>
      <c r="B262" s="203"/>
      <c r="C262" s="216" t="s">
        <v>666</v>
      </c>
      <c r="D262" s="121"/>
      <c r="E262" s="206"/>
      <c r="F262" s="204"/>
      <c r="G262" s="205"/>
      <c r="H262" s="37"/>
    </row>
    <row r="263" spans="1:8" s="2" customFormat="1" ht="30.75" customHeight="1">
      <c r="A263" s="197"/>
      <c r="B263" s="203"/>
      <c r="C263" s="216" t="s">
        <v>228</v>
      </c>
      <c r="D263" s="121"/>
      <c r="E263" s="206"/>
      <c r="F263" s="204"/>
      <c r="G263" s="205"/>
      <c r="H263" s="37"/>
    </row>
    <row r="264" spans="1:8" s="2" customFormat="1" ht="21" customHeight="1">
      <c r="A264" s="199"/>
      <c r="B264" s="207"/>
      <c r="C264" s="538" t="s">
        <v>3</v>
      </c>
      <c r="D264" s="208" t="s">
        <v>53</v>
      </c>
      <c r="E264" s="540">
        <v>95</v>
      </c>
      <c r="F264" s="422"/>
      <c r="G264" s="267">
        <f>E264*F264</f>
        <v>0</v>
      </c>
      <c r="H264" s="37"/>
    </row>
    <row r="265" spans="1:8" s="2" customFormat="1" ht="16.5" customHeight="1">
      <c r="A265" s="197"/>
      <c r="B265" s="203"/>
      <c r="C265" s="280"/>
      <c r="D265" s="198"/>
      <c r="E265" s="209"/>
      <c r="F265" s="204"/>
      <c r="G265" s="205"/>
      <c r="H265" s="37"/>
    </row>
    <row r="266" spans="1:8" s="2" customFormat="1" ht="110.25" customHeight="1">
      <c r="A266" s="196" t="s">
        <v>413</v>
      </c>
      <c r="B266" s="203"/>
      <c r="C266" s="216" t="s">
        <v>678</v>
      </c>
      <c r="D266" s="198"/>
      <c r="E266" s="209"/>
      <c r="F266" s="204"/>
      <c r="G266" s="205"/>
      <c r="H266" s="37"/>
    </row>
    <row r="267" spans="1:8" s="2" customFormat="1" ht="20.25" customHeight="1">
      <c r="A267" s="199"/>
      <c r="B267" s="207"/>
      <c r="C267" s="265" t="s">
        <v>414</v>
      </c>
      <c r="D267" s="200" t="s">
        <v>53</v>
      </c>
      <c r="E267" s="540">
        <v>8</v>
      </c>
      <c r="F267" s="422"/>
      <c r="G267" s="267">
        <f>E267*F267</f>
        <v>0</v>
      </c>
      <c r="H267" s="37"/>
    </row>
    <row r="268" spans="1:8" s="2" customFormat="1" ht="20.25" customHeight="1">
      <c r="A268" s="196"/>
      <c r="B268" s="203"/>
      <c r="C268" s="219"/>
      <c r="D268" s="198"/>
      <c r="E268" s="539"/>
      <c r="F268" s="117"/>
      <c r="G268" s="106"/>
      <c r="H268" s="37"/>
    </row>
    <row r="269" spans="1:8" s="2" customFormat="1" ht="17.25" customHeight="1">
      <c r="A269" s="196"/>
      <c r="B269" s="203"/>
      <c r="C269" s="258" t="s">
        <v>415</v>
      </c>
      <c r="D269" s="198"/>
      <c r="E269" s="206"/>
      <c r="F269" s="117"/>
      <c r="G269" s="210"/>
      <c r="H269" s="37"/>
    </row>
    <row r="270" spans="1:8" s="2" customFormat="1" ht="21.75" customHeight="1">
      <c r="A270" s="193" t="s">
        <v>416</v>
      </c>
      <c r="B270" s="282"/>
      <c r="C270" s="258" t="s">
        <v>418</v>
      </c>
      <c r="D270" s="198"/>
      <c r="E270" s="206"/>
      <c r="F270" s="117"/>
      <c r="G270" s="210"/>
      <c r="H270" s="37"/>
    </row>
    <row r="271" spans="1:8" s="2" customFormat="1" ht="119.25" customHeight="1">
      <c r="A271" s="193"/>
      <c r="B271" s="203"/>
      <c r="C271" s="216" t="s">
        <v>643</v>
      </c>
      <c r="D271" s="198"/>
      <c r="E271" s="206"/>
      <c r="F271" s="117"/>
      <c r="G271" s="210"/>
      <c r="H271" s="37"/>
    </row>
    <row r="272" spans="1:8" s="2" customFormat="1" ht="119.25" customHeight="1">
      <c r="A272" s="193"/>
      <c r="B272" s="203"/>
      <c r="C272" s="216" t="s">
        <v>644</v>
      </c>
      <c r="D272" s="198"/>
      <c r="E272" s="206"/>
      <c r="F272" s="117"/>
      <c r="G272" s="210"/>
      <c r="H272" s="37"/>
    </row>
    <row r="273" spans="1:8" s="2" customFormat="1" ht="87" customHeight="1">
      <c r="A273" s="193"/>
      <c r="B273" s="203"/>
      <c r="C273" s="216" t="s">
        <v>645</v>
      </c>
      <c r="D273" s="198"/>
      <c r="E273" s="206"/>
      <c r="F273" s="117"/>
      <c r="G273" s="210"/>
      <c r="H273" s="37"/>
    </row>
    <row r="274" spans="1:8" s="2" customFormat="1" ht="20.25" customHeight="1">
      <c r="A274" s="199"/>
      <c r="B274" s="207"/>
      <c r="C274" s="265" t="s">
        <v>419</v>
      </c>
      <c r="D274" s="200" t="s">
        <v>420</v>
      </c>
      <c r="E274" s="540">
        <v>1</v>
      </c>
      <c r="F274" s="422"/>
      <c r="G274" s="267">
        <f>E274*F274</f>
        <v>0</v>
      </c>
      <c r="H274" s="37"/>
    </row>
    <row r="275" spans="1:8" s="2" customFormat="1" ht="17.25" customHeight="1">
      <c r="A275" s="193"/>
      <c r="B275" s="203"/>
      <c r="C275" s="216"/>
      <c r="D275" s="198"/>
      <c r="E275" s="206"/>
      <c r="F275" s="117"/>
      <c r="G275" s="210"/>
      <c r="H275" s="37"/>
    </row>
    <row r="276" spans="1:8" s="2" customFormat="1" ht="65.25" customHeight="1">
      <c r="A276" s="196" t="s">
        <v>417</v>
      </c>
      <c r="B276" s="203"/>
      <c r="C276" s="216" t="s">
        <v>422</v>
      </c>
      <c r="D276" s="198"/>
      <c r="E276" s="206"/>
      <c r="F276" s="117"/>
      <c r="G276" s="210"/>
      <c r="H276" s="37"/>
    </row>
    <row r="277" spans="1:8" s="2" customFormat="1" ht="20.25" customHeight="1">
      <c r="A277" s="199"/>
      <c r="B277" s="207"/>
      <c r="C277" s="265" t="s">
        <v>423</v>
      </c>
      <c r="D277" s="200" t="s">
        <v>53</v>
      </c>
      <c r="E277" s="540">
        <v>1.5</v>
      </c>
      <c r="F277" s="422"/>
      <c r="G277" s="267">
        <f>E277*F277</f>
        <v>0</v>
      </c>
      <c r="H277" s="37"/>
    </row>
    <row r="278" spans="1:8" s="2" customFormat="1" ht="17.25" customHeight="1">
      <c r="A278" s="193"/>
      <c r="B278" s="203"/>
      <c r="C278" s="216"/>
      <c r="D278" s="198"/>
      <c r="E278" s="206"/>
      <c r="F278" s="117"/>
      <c r="G278" s="210"/>
      <c r="H278" s="37"/>
    </row>
    <row r="279" spans="1:8" s="2" customFormat="1" ht="66" customHeight="1">
      <c r="A279" s="196" t="s">
        <v>425</v>
      </c>
      <c r="B279" s="203"/>
      <c r="C279" s="216" t="s">
        <v>424</v>
      </c>
      <c r="D279" s="198"/>
      <c r="E279" s="206"/>
      <c r="F279" s="117"/>
      <c r="G279" s="210"/>
      <c r="H279" s="37"/>
    </row>
    <row r="280" spans="1:8" s="2" customFormat="1" ht="20.25" customHeight="1">
      <c r="A280" s="199"/>
      <c r="B280" s="207"/>
      <c r="C280" s="265" t="s">
        <v>426</v>
      </c>
      <c r="D280" s="200" t="s">
        <v>53</v>
      </c>
      <c r="E280" s="540">
        <v>5</v>
      </c>
      <c r="F280" s="422"/>
      <c r="G280" s="267">
        <f>E280*F280</f>
        <v>0</v>
      </c>
      <c r="H280" s="37"/>
    </row>
    <row r="281" spans="1:8" s="2" customFormat="1" ht="17.25" customHeight="1">
      <c r="A281" s="193"/>
      <c r="B281" s="203"/>
      <c r="C281" s="216"/>
      <c r="D281" s="198"/>
      <c r="E281" s="206"/>
      <c r="F281" s="117"/>
      <c r="G281" s="210"/>
      <c r="H281" s="37"/>
    </row>
    <row r="282" spans="1:8" s="2" customFormat="1" ht="21.75" customHeight="1">
      <c r="A282" s="193" t="s">
        <v>417</v>
      </c>
      <c r="B282" s="282"/>
      <c r="C282" s="258" t="s">
        <v>421</v>
      </c>
      <c r="D282" s="198"/>
      <c r="E282" s="206"/>
      <c r="F282" s="117"/>
      <c r="G282" s="210"/>
      <c r="H282" s="37"/>
    </row>
    <row r="283" spans="1:8" s="2" customFormat="1" ht="105" customHeight="1">
      <c r="A283" s="193"/>
      <c r="B283" s="203"/>
      <c r="C283" s="216" t="s">
        <v>646</v>
      </c>
      <c r="D283" s="198"/>
      <c r="E283" s="206"/>
      <c r="F283" s="117"/>
      <c r="G283" s="210"/>
      <c r="H283" s="37"/>
    </row>
    <row r="284" spans="1:8" s="2" customFormat="1" ht="132.75" customHeight="1">
      <c r="A284" s="193"/>
      <c r="B284" s="203"/>
      <c r="C284" s="216" t="s">
        <v>647</v>
      </c>
      <c r="D284" s="198"/>
      <c r="E284" s="206"/>
      <c r="F284" s="117"/>
      <c r="G284" s="210"/>
      <c r="H284" s="37"/>
    </row>
    <row r="285" spans="1:8" s="2" customFormat="1" ht="135.75" customHeight="1">
      <c r="A285" s="193"/>
      <c r="B285" s="203"/>
      <c r="C285" s="216" t="s">
        <v>648</v>
      </c>
      <c r="D285" s="198"/>
      <c r="E285" s="206"/>
      <c r="F285" s="117"/>
      <c r="G285" s="210"/>
      <c r="H285" s="37"/>
    </row>
    <row r="286" spans="1:8" s="2" customFormat="1" ht="20.25" customHeight="1">
      <c r="A286" s="199"/>
      <c r="B286" s="207"/>
      <c r="C286" s="265" t="s">
        <v>419</v>
      </c>
      <c r="D286" s="200" t="s">
        <v>420</v>
      </c>
      <c r="E286" s="540">
        <v>2</v>
      </c>
      <c r="F286" s="422"/>
      <c r="G286" s="267">
        <f>E286*F286</f>
        <v>0</v>
      </c>
      <c r="H286" s="37"/>
    </row>
    <row r="287" spans="1:8" s="34" customFormat="1" ht="14.25" customHeight="1">
      <c r="A287" s="196"/>
      <c r="B287" s="203"/>
      <c r="C287" s="216"/>
      <c r="D287" s="121"/>
      <c r="E287" s="206"/>
      <c r="F287" s="117"/>
      <c r="G287" s="210"/>
      <c r="H287" s="38"/>
    </row>
    <row r="288" spans="1:8" s="2" customFormat="1" ht="23.25" customHeight="1">
      <c r="A288" s="80" t="s">
        <v>37</v>
      </c>
      <c r="B288" s="80" t="s">
        <v>190</v>
      </c>
      <c r="C288" s="180" t="s">
        <v>117</v>
      </c>
      <c r="D288" s="86"/>
      <c r="E288" s="83"/>
      <c r="F288" s="87"/>
      <c r="G288" s="85"/>
      <c r="H288" s="37"/>
    </row>
    <row r="289" spans="1:9" s="2" customFormat="1" ht="92.25" customHeight="1">
      <c r="A289" s="89"/>
      <c r="B289" s="89"/>
      <c r="C289" s="115" t="s">
        <v>299</v>
      </c>
      <c r="D289" s="86"/>
      <c r="E289" s="83"/>
      <c r="F289" s="87"/>
      <c r="G289" s="85"/>
      <c r="H289" s="37"/>
    </row>
    <row r="290" spans="1:9" s="2" customFormat="1" ht="43.5" customHeight="1">
      <c r="A290" s="89"/>
      <c r="B290" s="89"/>
      <c r="C290" s="115" t="s">
        <v>298</v>
      </c>
      <c r="D290" s="86"/>
      <c r="E290" s="83"/>
      <c r="F290" s="87"/>
      <c r="G290" s="85"/>
      <c r="H290" s="37"/>
    </row>
    <row r="291" spans="1:9" s="2" customFormat="1" ht="36.75" customHeight="1">
      <c r="A291" s="93"/>
      <c r="B291" s="93"/>
      <c r="C291" s="115" t="s">
        <v>229</v>
      </c>
      <c r="D291" s="86"/>
      <c r="E291" s="83"/>
      <c r="F291" s="87"/>
      <c r="G291" s="85"/>
      <c r="H291" s="37"/>
    </row>
    <row r="292" spans="1:9" s="2" customFormat="1" ht="15.75" customHeight="1">
      <c r="A292" s="93"/>
      <c r="B292" s="93"/>
      <c r="C292" s="139" t="s">
        <v>76</v>
      </c>
      <c r="D292" s="86"/>
      <c r="E292" s="83"/>
      <c r="F292" s="87"/>
      <c r="G292" s="85"/>
      <c r="H292" s="37"/>
    </row>
    <row r="293" spans="1:9" s="2" customFormat="1" ht="15.75" customHeight="1">
      <c r="A293" s="113" t="s">
        <v>38</v>
      </c>
      <c r="B293" s="93"/>
      <c r="C293" s="115" t="s">
        <v>230</v>
      </c>
      <c r="D293" s="104" t="s">
        <v>53</v>
      </c>
      <c r="E293" s="141">
        <v>428</v>
      </c>
      <c r="F293" s="118"/>
      <c r="G293" s="263">
        <f>E293*F293</f>
        <v>0</v>
      </c>
      <c r="H293" s="37"/>
    </row>
    <row r="294" spans="1:9" s="2" customFormat="1" ht="15.75" customHeight="1">
      <c r="A294" s="170" t="s">
        <v>39</v>
      </c>
      <c r="B294" s="94"/>
      <c r="C294" s="281" t="s">
        <v>231</v>
      </c>
      <c r="D294" s="108" t="s">
        <v>53</v>
      </c>
      <c r="E294" s="138">
        <v>721</v>
      </c>
      <c r="F294" s="172"/>
      <c r="G294" s="267">
        <f>E294*F294</f>
        <v>0</v>
      </c>
      <c r="H294" s="37"/>
    </row>
    <row r="295" spans="1:9" s="2" customFormat="1" ht="12.75" customHeight="1">
      <c r="A295" s="98"/>
      <c r="B295" s="98"/>
      <c r="C295" s="220"/>
      <c r="D295" s="100"/>
      <c r="E295" s="101"/>
      <c r="F295" s="102"/>
      <c r="G295" s="103"/>
      <c r="H295" s="37"/>
    </row>
    <row r="296" spans="1:9" s="2" customFormat="1" ht="18" customHeight="1">
      <c r="A296" s="131" t="s">
        <v>40</v>
      </c>
      <c r="B296" s="131" t="s">
        <v>191</v>
      </c>
      <c r="C296" s="180" t="s">
        <v>118</v>
      </c>
      <c r="D296" s="86"/>
      <c r="E296" s="83"/>
      <c r="F296" s="87"/>
      <c r="G296" s="85"/>
      <c r="H296" s="37"/>
    </row>
    <row r="297" spans="1:9" s="2" customFormat="1" ht="15.75" customHeight="1">
      <c r="A297" s="113"/>
      <c r="B297" s="113" t="s">
        <v>119</v>
      </c>
      <c r="C297" s="115" t="s">
        <v>120</v>
      </c>
      <c r="D297" s="86"/>
      <c r="E297" s="83"/>
      <c r="F297" s="87"/>
      <c r="G297" s="85"/>
      <c r="H297" s="37"/>
    </row>
    <row r="298" spans="1:9" s="2" customFormat="1" ht="73.5" customHeight="1">
      <c r="A298" s="202"/>
      <c r="B298" s="89"/>
      <c r="C298" s="115" t="s">
        <v>254</v>
      </c>
      <c r="D298" s="86"/>
      <c r="E298" s="117"/>
      <c r="F298" s="169"/>
      <c r="G298" s="85"/>
      <c r="H298" s="37"/>
    </row>
    <row r="299" spans="1:9" s="2" customFormat="1" ht="33" customHeight="1">
      <c r="A299" s="93"/>
      <c r="B299" s="93"/>
      <c r="C299" s="115" t="s">
        <v>121</v>
      </c>
      <c r="D299" s="86"/>
      <c r="E299" s="83"/>
      <c r="F299" s="87"/>
      <c r="G299" s="85"/>
      <c r="H299" s="37"/>
    </row>
    <row r="300" spans="1:9" s="225" customFormat="1" ht="17.25" customHeight="1">
      <c r="A300" s="193" t="s">
        <v>41</v>
      </c>
      <c r="B300" s="145"/>
      <c r="C300" s="222" t="s">
        <v>255</v>
      </c>
      <c r="D300" s="188" t="s">
        <v>151</v>
      </c>
      <c r="E300" s="223">
        <v>2156</v>
      </c>
      <c r="F300" s="423"/>
      <c r="G300" s="228">
        <f>E300*F300</f>
        <v>0</v>
      </c>
      <c r="H300" s="224"/>
      <c r="I300" s="224"/>
    </row>
    <row r="301" spans="1:9" s="225" customFormat="1" ht="17.25" customHeight="1">
      <c r="A301" s="193" t="s">
        <v>42</v>
      </c>
      <c r="B301" s="145"/>
      <c r="C301" s="222" t="s">
        <v>256</v>
      </c>
      <c r="D301" s="188" t="s">
        <v>151</v>
      </c>
      <c r="E301" s="223">
        <v>359</v>
      </c>
      <c r="F301" s="423"/>
      <c r="G301" s="228">
        <f>E301*F301</f>
        <v>0</v>
      </c>
      <c r="H301" s="224"/>
      <c r="I301" s="224"/>
    </row>
    <row r="302" spans="1:9" s="225" customFormat="1" ht="17.25" customHeight="1">
      <c r="A302" s="264" t="s">
        <v>258</v>
      </c>
      <c r="B302" s="148"/>
      <c r="C302" s="226" t="s">
        <v>257</v>
      </c>
      <c r="D302" s="191" t="s">
        <v>151</v>
      </c>
      <c r="E302" s="227">
        <v>4640</v>
      </c>
      <c r="F302" s="424"/>
      <c r="G302" s="229">
        <f>E302*F302</f>
        <v>0</v>
      </c>
      <c r="H302" s="224"/>
      <c r="I302" s="224"/>
    </row>
    <row r="303" spans="1:9" s="2" customFormat="1" ht="14.25" customHeight="1">
      <c r="A303" s="93"/>
      <c r="B303" s="93"/>
      <c r="C303" s="115"/>
      <c r="D303" s="86"/>
      <c r="E303" s="83"/>
      <c r="F303" s="87"/>
      <c r="G303" s="85"/>
      <c r="H303" s="37"/>
    </row>
    <row r="304" spans="1:9" s="2" customFormat="1" ht="21" customHeight="1">
      <c r="A304" s="498"/>
      <c r="B304" s="499"/>
      <c r="C304" s="478" t="s">
        <v>148</v>
      </c>
      <c r="D304" s="500"/>
      <c r="E304" s="501"/>
      <c r="F304" s="502"/>
      <c r="G304" s="722">
        <f>SUM(G193:G302)</f>
        <v>0</v>
      </c>
      <c r="H304" s="37"/>
    </row>
    <row r="305" spans="1:8" s="2" customFormat="1" ht="15" customHeight="1">
      <c r="A305" s="98"/>
      <c r="B305" s="98"/>
      <c r="C305" s="99"/>
      <c r="D305" s="100"/>
      <c r="E305" s="101"/>
      <c r="F305" s="102"/>
      <c r="G305" s="103"/>
      <c r="H305" s="37"/>
    </row>
    <row r="306" spans="1:8" s="2" customFormat="1" ht="21.75" customHeight="1">
      <c r="A306" s="494" t="s">
        <v>102</v>
      </c>
      <c r="B306" s="477"/>
      <c r="C306" s="496" t="s">
        <v>75</v>
      </c>
      <c r="D306" s="479"/>
      <c r="E306" s="480"/>
      <c r="F306" s="481"/>
      <c r="G306" s="497"/>
      <c r="H306" s="37"/>
    </row>
    <row r="307" spans="1:8" s="2" customFormat="1" ht="13.5" customHeight="1">
      <c r="A307" s="159"/>
      <c r="B307" s="159"/>
      <c r="C307" s="99"/>
      <c r="D307" s="100"/>
      <c r="E307" s="101"/>
      <c r="F307" s="102"/>
      <c r="G307" s="103"/>
      <c r="H307" s="37"/>
    </row>
    <row r="308" spans="1:8" s="2" customFormat="1" ht="18" customHeight="1">
      <c r="A308" s="80" t="s">
        <v>335</v>
      </c>
      <c r="B308" s="80" t="s">
        <v>68</v>
      </c>
      <c r="C308" s="180" t="s">
        <v>74</v>
      </c>
      <c r="D308" s="86"/>
      <c r="E308" s="83"/>
      <c r="F308" s="87"/>
      <c r="G308" s="85"/>
      <c r="H308" s="37"/>
    </row>
    <row r="309" spans="1:8" s="2" customFormat="1" ht="56.25" customHeight="1">
      <c r="A309" s="93"/>
      <c r="B309" s="93"/>
      <c r="C309" s="133" t="s">
        <v>315</v>
      </c>
      <c r="D309" s="86"/>
      <c r="E309" s="117"/>
      <c r="F309" s="87"/>
      <c r="G309" s="85"/>
      <c r="H309" s="37"/>
    </row>
    <row r="310" spans="1:8" s="2" customFormat="1" ht="15.75" customHeight="1">
      <c r="A310" s="93"/>
      <c r="B310" s="93"/>
      <c r="C310" s="139" t="s">
        <v>76</v>
      </c>
      <c r="D310" s="86"/>
      <c r="E310" s="83"/>
      <c r="F310" s="87"/>
      <c r="G310" s="85"/>
      <c r="H310" s="37"/>
    </row>
    <row r="311" spans="1:8" s="2" customFormat="1" ht="37.5" customHeight="1">
      <c r="A311" s="93"/>
      <c r="B311" s="93"/>
      <c r="C311" s="139" t="s">
        <v>314</v>
      </c>
      <c r="D311" s="86"/>
      <c r="E311" s="83"/>
      <c r="F311" s="87"/>
      <c r="G311" s="85"/>
      <c r="H311" s="37"/>
    </row>
    <row r="312" spans="1:8" s="2" customFormat="1" ht="31.5" customHeight="1">
      <c r="A312" s="93" t="s">
        <v>392</v>
      </c>
      <c r="B312" s="93"/>
      <c r="C312" s="115" t="s">
        <v>313</v>
      </c>
      <c r="D312" s="104" t="s">
        <v>53</v>
      </c>
      <c r="E312" s="141">
        <v>6013</v>
      </c>
      <c r="F312" s="118"/>
      <c r="G312" s="228">
        <f>E312*F312</f>
        <v>0</v>
      </c>
      <c r="H312" s="37"/>
    </row>
    <row r="313" spans="1:8" s="2" customFormat="1" ht="45.75" customHeight="1">
      <c r="A313" s="94" t="s">
        <v>393</v>
      </c>
      <c r="B313" s="94"/>
      <c r="C313" s="149" t="s">
        <v>312</v>
      </c>
      <c r="D313" s="108" t="s">
        <v>53</v>
      </c>
      <c r="E313" s="138">
        <v>1436</v>
      </c>
      <c r="F313" s="172"/>
      <c r="G313" s="229">
        <f>E313*F313</f>
        <v>0</v>
      </c>
      <c r="H313" s="37"/>
    </row>
    <row r="314" spans="1:8" s="2" customFormat="1" ht="8.25" customHeight="1">
      <c r="A314" s="212"/>
      <c r="B314" s="159"/>
      <c r="C314" s="99"/>
      <c r="D314" s="100"/>
      <c r="E314" s="183"/>
      <c r="F314" s="185"/>
      <c r="G314" s="103"/>
      <c r="H314" s="37"/>
    </row>
    <row r="315" spans="1:8" s="2" customFormat="1" ht="30" customHeight="1">
      <c r="A315" s="80" t="s">
        <v>336</v>
      </c>
      <c r="B315" s="80" t="s">
        <v>58</v>
      </c>
      <c r="C315" s="180" t="s">
        <v>59</v>
      </c>
      <c r="D315" s="110"/>
      <c r="E315" s="111"/>
      <c r="F315" s="112"/>
      <c r="G315" s="85"/>
      <c r="H315" s="37"/>
    </row>
    <row r="316" spans="1:8" s="2" customFormat="1" ht="53.25" customHeight="1">
      <c r="A316" s="89"/>
      <c r="B316" s="89"/>
      <c r="C316" s="115" t="s">
        <v>91</v>
      </c>
      <c r="D316" s="86"/>
      <c r="E316" s="83"/>
      <c r="F316" s="87"/>
      <c r="G316" s="85"/>
      <c r="H316" s="37"/>
    </row>
    <row r="317" spans="1:8" s="2" customFormat="1" ht="15.75" customHeight="1">
      <c r="A317" s="93"/>
      <c r="B317" s="93"/>
      <c r="C317" s="139" t="s">
        <v>76</v>
      </c>
      <c r="D317" s="86"/>
      <c r="E317" s="83"/>
      <c r="F317" s="87"/>
      <c r="G317" s="85"/>
      <c r="H317" s="37"/>
    </row>
    <row r="318" spans="1:8" s="2" customFormat="1" ht="21" customHeight="1">
      <c r="A318" s="93"/>
      <c r="B318" s="93"/>
      <c r="C318" s="139" t="s">
        <v>60</v>
      </c>
      <c r="D318" s="86"/>
      <c r="E318" s="83"/>
      <c r="F318" s="87"/>
      <c r="G318" s="85"/>
      <c r="H318" s="37"/>
    </row>
    <row r="319" spans="1:8" s="2" customFormat="1" ht="36" customHeight="1">
      <c r="A319" s="217" t="s">
        <v>394</v>
      </c>
      <c r="B319" s="217"/>
      <c r="C319" s="218" t="s">
        <v>150</v>
      </c>
      <c r="D319" s="108" t="s">
        <v>53</v>
      </c>
      <c r="E319" s="138">
        <v>420</v>
      </c>
      <c r="F319" s="172"/>
      <c r="G319" s="229">
        <f>E319*F319</f>
        <v>0</v>
      </c>
      <c r="H319" s="37"/>
    </row>
    <row r="320" spans="1:8" s="2" customFormat="1" ht="12">
      <c r="A320" s="113"/>
      <c r="B320" s="93"/>
      <c r="C320" s="115"/>
      <c r="D320" s="86"/>
      <c r="E320" s="117"/>
      <c r="F320" s="169"/>
      <c r="G320" s="85"/>
      <c r="H320" s="37"/>
    </row>
    <row r="321" spans="1:8" s="306" customFormat="1" ht="27.75" customHeight="1">
      <c r="A321" s="310" t="s">
        <v>318</v>
      </c>
      <c r="B321" s="310" t="s">
        <v>316</v>
      </c>
      <c r="C321" s="311" t="s">
        <v>317</v>
      </c>
      <c r="D321" s="302"/>
      <c r="E321" s="303"/>
      <c r="F321" s="304"/>
      <c r="G321" s="305"/>
    </row>
    <row r="322" spans="1:8" s="307" customFormat="1" ht="70.5" customHeight="1">
      <c r="A322" s="301"/>
      <c r="B322" s="301"/>
      <c r="C322" s="340" t="s">
        <v>389</v>
      </c>
      <c r="D322" s="302"/>
      <c r="E322" s="303"/>
      <c r="F322" s="304"/>
      <c r="G322" s="305"/>
    </row>
    <row r="323" spans="1:8" s="309" customFormat="1" ht="25.5" customHeight="1">
      <c r="A323" s="217" t="s">
        <v>192</v>
      </c>
      <c r="B323" s="217"/>
      <c r="C323" s="218" t="s">
        <v>388</v>
      </c>
      <c r="D323" s="108" t="s">
        <v>54</v>
      </c>
      <c r="E323" s="138">
        <v>9546</v>
      </c>
      <c r="F323" s="172"/>
      <c r="G323" s="229">
        <f>E323*F323</f>
        <v>0</v>
      </c>
    </row>
    <row r="324" spans="1:8" s="2" customFormat="1" ht="12">
      <c r="A324" s="113"/>
      <c r="B324" s="93"/>
      <c r="C324" s="115"/>
      <c r="D324" s="86"/>
      <c r="E324" s="117"/>
      <c r="F324" s="169"/>
      <c r="G324" s="85"/>
      <c r="H324" s="37"/>
    </row>
    <row r="325" spans="1:8" s="307" customFormat="1" ht="17.25" customHeight="1">
      <c r="A325" s="241" t="s">
        <v>322</v>
      </c>
      <c r="B325" s="241" t="s">
        <v>69</v>
      </c>
      <c r="C325" s="324" t="s">
        <v>319</v>
      </c>
      <c r="D325" s="313"/>
      <c r="E325" s="314"/>
      <c r="F325" s="315"/>
      <c r="G325" s="316"/>
    </row>
    <row r="326" spans="1:8" s="312" customFormat="1" ht="108.75" customHeight="1">
      <c r="A326" s="197"/>
      <c r="B326" s="197"/>
      <c r="C326" s="339" t="s">
        <v>649</v>
      </c>
      <c r="D326" s="317"/>
      <c r="E326" s="318"/>
      <c r="F326" s="319"/>
      <c r="G326" s="320"/>
    </row>
    <row r="327" spans="1:8" s="312" customFormat="1" ht="19.5" customHeight="1">
      <c r="A327" s="322"/>
      <c r="B327" s="323"/>
      <c r="C327" s="325" t="s">
        <v>320</v>
      </c>
      <c r="D327" s="321"/>
      <c r="E327" s="318"/>
      <c r="F327" s="319"/>
      <c r="G327" s="320"/>
    </row>
    <row r="328" spans="1:8" s="312" customFormat="1" ht="19.5" customHeight="1">
      <c r="A328" s="199"/>
      <c r="B328" s="199"/>
      <c r="C328" s="337" t="s">
        <v>321</v>
      </c>
      <c r="D328" s="200" t="s">
        <v>54</v>
      </c>
      <c r="E328" s="138">
        <v>9546</v>
      </c>
      <c r="F328" s="172"/>
      <c r="G328" s="267">
        <f>E328*F328</f>
        <v>0</v>
      </c>
    </row>
    <row r="329" spans="1:8" s="2" customFormat="1" ht="12">
      <c r="A329" s="113"/>
      <c r="B329" s="93"/>
      <c r="C329" s="115"/>
      <c r="D329" s="86"/>
      <c r="E329" s="117"/>
      <c r="F329" s="169"/>
      <c r="G329" s="85"/>
      <c r="H329" s="37"/>
    </row>
    <row r="330" spans="1:8" s="312" customFormat="1" ht="21" customHeight="1">
      <c r="A330" s="147"/>
      <c r="B330" s="147"/>
      <c r="C330" s="326" t="s">
        <v>323</v>
      </c>
      <c r="D330" s="327"/>
      <c r="E330" s="328"/>
      <c r="F330" s="329"/>
      <c r="G330" s="330"/>
    </row>
    <row r="331" spans="1:8" s="312" customFormat="1" ht="112.5" customHeight="1">
      <c r="A331" s="147" t="s">
        <v>324</v>
      </c>
      <c r="B331" s="147" t="s">
        <v>325</v>
      </c>
      <c r="C331" s="331" t="s">
        <v>650</v>
      </c>
      <c r="D331" s="327"/>
      <c r="E331" s="328"/>
      <c r="F331" s="329"/>
      <c r="G331" s="330"/>
    </row>
    <row r="332" spans="1:8" s="312" customFormat="1" ht="18.75" customHeight="1">
      <c r="A332" s="332" t="s">
        <v>326</v>
      </c>
      <c r="B332" s="147"/>
      <c r="C332" s="333" t="s">
        <v>328</v>
      </c>
      <c r="D332" s="327" t="s">
        <v>54</v>
      </c>
      <c r="E332" s="318">
        <v>9547</v>
      </c>
      <c r="F332" s="204"/>
      <c r="G332" s="334">
        <f>E332*F332</f>
        <v>0</v>
      </c>
    </row>
    <row r="333" spans="1:8" s="312" customFormat="1" ht="18.75" customHeight="1">
      <c r="A333" s="335" t="s">
        <v>395</v>
      </c>
      <c r="B333" s="156"/>
      <c r="C333" s="336" t="s">
        <v>327</v>
      </c>
      <c r="D333" s="165" t="s">
        <v>54</v>
      </c>
      <c r="E333" s="138">
        <v>3501</v>
      </c>
      <c r="F333" s="422"/>
      <c r="G333" s="267">
        <f>E333*F333</f>
        <v>0</v>
      </c>
    </row>
    <row r="334" spans="1:8" s="2" customFormat="1" ht="12.75" customHeight="1">
      <c r="A334" s="113"/>
      <c r="B334" s="93"/>
      <c r="C334" s="115"/>
      <c r="D334" s="86"/>
      <c r="E334" s="117"/>
      <c r="F334" s="169"/>
      <c r="G334" s="85"/>
      <c r="H334" s="37"/>
    </row>
    <row r="335" spans="1:8" s="312" customFormat="1" ht="17.25" customHeight="1">
      <c r="A335" s="147"/>
      <c r="B335" s="147"/>
      <c r="C335" s="326" t="s">
        <v>478</v>
      </c>
      <c r="D335" s="327"/>
      <c r="E335" s="328"/>
      <c r="F335" s="329"/>
      <c r="G335" s="330"/>
    </row>
    <row r="336" spans="1:8" s="307" customFormat="1" ht="21.75" customHeight="1">
      <c r="A336" s="547" t="s">
        <v>483</v>
      </c>
      <c r="B336" s="547"/>
      <c r="C336" s="641" t="s">
        <v>479</v>
      </c>
      <c r="D336" s="548"/>
      <c r="E336" s="642"/>
      <c r="F336" s="643"/>
      <c r="G336" s="644"/>
    </row>
    <row r="337" spans="1:10" s="312" customFormat="1" ht="64.5" customHeight="1">
      <c r="A337" s="147"/>
      <c r="B337" s="147"/>
      <c r="C337" s="729" t="s">
        <v>651</v>
      </c>
      <c r="D337" s="327"/>
      <c r="E337" s="545"/>
      <c r="F337" s="329"/>
      <c r="G337" s="330"/>
    </row>
    <row r="338" spans="1:10" s="312" customFormat="1" ht="20.25" customHeight="1">
      <c r="A338" s="147"/>
      <c r="B338" s="147"/>
      <c r="C338" s="308" t="s">
        <v>480</v>
      </c>
      <c r="D338" s="327"/>
      <c r="E338" s="545"/>
      <c r="F338" s="329"/>
      <c r="G338" s="330"/>
    </row>
    <row r="339" spans="1:10" s="309" customFormat="1" ht="20.25" customHeight="1">
      <c r="A339" s="547" t="s">
        <v>484</v>
      </c>
      <c r="B339" s="547"/>
      <c r="C339" s="645" t="s">
        <v>481</v>
      </c>
      <c r="D339" s="327" t="s">
        <v>54</v>
      </c>
      <c r="E339" s="318">
        <v>14</v>
      </c>
      <c r="F339" s="329"/>
      <c r="G339" s="334">
        <f>E339*F339</f>
        <v>0</v>
      </c>
    </row>
    <row r="340" spans="1:10" s="309" customFormat="1" ht="20.25" customHeight="1">
      <c r="A340" s="148" t="s">
        <v>485</v>
      </c>
      <c r="B340" s="148"/>
      <c r="C340" s="646" t="s">
        <v>482</v>
      </c>
      <c r="D340" s="165" t="s">
        <v>54</v>
      </c>
      <c r="E340" s="138">
        <v>12</v>
      </c>
      <c r="F340" s="565"/>
      <c r="G340" s="267">
        <f>E340*F340</f>
        <v>0</v>
      </c>
    </row>
    <row r="341" spans="1:10" s="2" customFormat="1" ht="12.75" customHeight="1">
      <c r="A341" s="113"/>
      <c r="B341" s="93"/>
      <c r="C341" s="115"/>
      <c r="D341" s="86"/>
      <c r="E341" s="117"/>
      <c r="F341" s="169"/>
      <c r="G341" s="85"/>
      <c r="H341" s="37"/>
    </row>
    <row r="342" spans="1:10" s="2" customFormat="1" ht="15.75" customHeight="1">
      <c r="A342" s="476"/>
      <c r="B342" s="477"/>
      <c r="C342" s="478" t="s">
        <v>149</v>
      </c>
      <c r="D342" s="479"/>
      <c r="E342" s="480"/>
      <c r="F342" s="481"/>
      <c r="G342" s="482">
        <f>SUM(G312:G340)</f>
        <v>0</v>
      </c>
      <c r="H342" s="37"/>
    </row>
    <row r="343" spans="1:10" s="2" customFormat="1" ht="12" customHeight="1">
      <c r="A343" s="173"/>
      <c r="B343" s="173"/>
      <c r="C343" s="174"/>
      <c r="D343" s="175"/>
      <c r="E343" s="176"/>
      <c r="F343" s="177"/>
      <c r="G343" s="178"/>
      <c r="H343" s="37"/>
    </row>
    <row r="344" spans="1:10" s="2" customFormat="1" ht="12" customHeight="1">
      <c r="A344" s="494" t="s">
        <v>110</v>
      </c>
      <c r="B344" s="477"/>
      <c r="C344" s="496" t="s">
        <v>427</v>
      </c>
      <c r="D344" s="479"/>
      <c r="E344" s="480"/>
      <c r="F344" s="481"/>
      <c r="G344" s="497"/>
      <c r="H344" s="37"/>
    </row>
    <row r="345" spans="1:10" s="2" customFormat="1" ht="12">
      <c r="A345" s="93"/>
      <c r="B345" s="93"/>
      <c r="C345" s="115"/>
      <c r="D345" s="86"/>
      <c r="E345" s="83"/>
      <c r="F345" s="87"/>
      <c r="G345" s="85"/>
      <c r="H345" s="37"/>
    </row>
    <row r="346" spans="1:10" s="306" customFormat="1" ht="17.25" customHeight="1">
      <c r="A346" s="580" t="s">
        <v>429</v>
      </c>
      <c r="B346" s="580" t="s">
        <v>48</v>
      </c>
      <c r="C346" s="585" t="s">
        <v>431</v>
      </c>
      <c r="D346" s="582"/>
      <c r="E346" s="588"/>
      <c r="F346" s="591"/>
      <c r="G346" s="590"/>
      <c r="H346" s="541"/>
      <c r="I346" s="542"/>
      <c r="J346" s="542"/>
    </row>
    <row r="347" spans="1:10" s="306" customFormat="1" ht="12">
      <c r="A347" s="332"/>
      <c r="B347" s="147"/>
      <c r="C347" s="549"/>
      <c r="D347" s="327"/>
      <c r="E347" s="557"/>
      <c r="F347" s="329"/>
      <c r="G347" s="330"/>
      <c r="H347" s="541"/>
      <c r="I347" s="542"/>
      <c r="J347" s="542"/>
    </row>
    <row r="348" spans="1:10" s="306" customFormat="1" ht="92.25" customHeight="1">
      <c r="A348" s="554"/>
      <c r="B348" s="554"/>
      <c r="C348" s="603" t="s">
        <v>652</v>
      </c>
      <c r="D348" s="555"/>
      <c r="E348" s="555"/>
      <c r="F348" s="556"/>
      <c r="G348" s="555"/>
    </row>
    <row r="349" spans="1:10" s="306" customFormat="1" ht="147" customHeight="1">
      <c r="A349" s="554"/>
      <c r="B349" s="554"/>
      <c r="C349" s="603" t="s">
        <v>653</v>
      </c>
      <c r="D349" s="555"/>
      <c r="E349" s="555"/>
      <c r="F349" s="556"/>
      <c r="G349" s="555"/>
    </row>
    <row r="350" spans="1:10" s="306" customFormat="1" ht="54" customHeight="1">
      <c r="A350" s="554"/>
      <c r="B350" s="554"/>
      <c r="C350" s="603" t="s">
        <v>432</v>
      </c>
      <c r="D350" s="555"/>
      <c r="E350" s="555"/>
      <c r="F350" s="556"/>
      <c r="G350" s="555"/>
    </row>
    <row r="351" spans="1:10" s="306" customFormat="1" ht="12">
      <c r="A351" s="332"/>
      <c r="B351" s="147"/>
      <c r="C351" s="549"/>
      <c r="D351" s="327"/>
      <c r="E351" s="557"/>
      <c r="F351" s="558"/>
      <c r="G351" s="330"/>
      <c r="H351" s="543"/>
      <c r="I351" s="542"/>
      <c r="J351" s="542"/>
    </row>
    <row r="352" spans="1:10" s="306" customFormat="1" ht="18" customHeight="1">
      <c r="A352" s="547" t="s">
        <v>193</v>
      </c>
      <c r="B352" s="547" t="s">
        <v>433</v>
      </c>
      <c r="C352" s="599" t="s">
        <v>434</v>
      </c>
      <c r="D352" s="211"/>
      <c r="E352" s="594"/>
      <c r="F352" s="319"/>
      <c r="G352" s="320"/>
      <c r="H352" s="543"/>
      <c r="I352" s="542"/>
      <c r="J352" s="542"/>
    </row>
    <row r="353" spans="1:10" s="306" customFormat="1" ht="123" customHeight="1">
      <c r="A353" s="332"/>
      <c r="B353" s="147"/>
      <c r="C353" s="597" t="s">
        <v>654</v>
      </c>
      <c r="D353" s="317"/>
      <c r="E353" s="592"/>
      <c r="F353" s="593"/>
      <c r="G353" s="320"/>
      <c r="H353" s="543"/>
      <c r="I353" s="542"/>
      <c r="J353" s="542"/>
    </row>
    <row r="354" spans="1:10" s="306" customFormat="1" ht="15.75" customHeight="1">
      <c r="A354" s="332"/>
      <c r="B354" s="147"/>
      <c r="C354" s="597" t="s">
        <v>76</v>
      </c>
      <c r="D354" s="317"/>
      <c r="E354" s="592"/>
      <c r="F354" s="593"/>
      <c r="G354" s="320"/>
      <c r="H354" s="543"/>
      <c r="I354" s="542"/>
      <c r="J354" s="542"/>
    </row>
    <row r="355" spans="1:10" s="544" customFormat="1" ht="15.75" customHeight="1">
      <c r="A355" s="191" t="s">
        <v>430</v>
      </c>
      <c r="B355" s="148"/>
      <c r="C355" s="215" t="s">
        <v>456</v>
      </c>
      <c r="D355" s="605" t="s">
        <v>65</v>
      </c>
      <c r="E355" s="606">
        <v>9</v>
      </c>
      <c r="F355" s="424"/>
      <c r="G355" s="229">
        <f>E355*F355</f>
        <v>0</v>
      </c>
      <c r="H355" s="543"/>
      <c r="I355" s="541"/>
      <c r="J355" s="541"/>
    </row>
    <row r="356" spans="1:10" s="306" customFormat="1" ht="15" customHeight="1">
      <c r="A356" s="332"/>
      <c r="B356" s="147"/>
      <c r="C356" s="549"/>
      <c r="D356" s="327"/>
      <c r="E356" s="562"/>
      <c r="F356" s="329"/>
      <c r="G356" s="330"/>
      <c r="H356" s="543"/>
      <c r="I356" s="542"/>
      <c r="J356" s="542"/>
    </row>
    <row r="357" spans="1:10" s="306" customFormat="1" ht="22.5" customHeight="1">
      <c r="A357" s="547" t="s">
        <v>466</v>
      </c>
      <c r="B357" s="547" t="s">
        <v>438</v>
      </c>
      <c r="C357" s="599" t="s">
        <v>439</v>
      </c>
      <c r="D357" s="211"/>
      <c r="E357" s="594"/>
      <c r="F357" s="319"/>
      <c r="G357" s="320"/>
      <c r="H357" s="543"/>
      <c r="I357" s="542"/>
      <c r="J357" s="542"/>
    </row>
    <row r="358" spans="1:10" s="306" customFormat="1" ht="88.5" customHeight="1">
      <c r="A358" s="332"/>
      <c r="B358" s="147"/>
      <c r="C358" s="597" t="s">
        <v>440</v>
      </c>
      <c r="D358" s="317"/>
      <c r="E358" s="592"/>
      <c r="F358" s="593"/>
      <c r="G358" s="320"/>
      <c r="H358" s="543"/>
      <c r="I358" s="542"/>
      <c r="J358" s="542"/>
    </row>
    <row r="359" spans="1:10" s="306" customFormat="1" ht="15.75" customHeight="1">
      <c r="A359" s="332"/>
      <c r="B359" s="147"/>
      <c r="C359" s="597" t="s">
        <v>76</v>
      </c>
      <c r="D359" s="317"/>
      <c r="E359" s="592"/>
      <c r="F359" s="593"/>
      <c r="G359" s="320"/>
      <c r="H359" s="543"/>
      <c r="I359" s="542"/>
      <c r="J359" s="542"/>
    </row>
    <row r="360" spans="1:10" s="544" customFormat="1" ht="15.75" customHeight="1">
      <c r="A360" s="546" t="s">
        <v>467</v>
      </c>
      <c r="B360" s="547"/>
      <c r="C360" s="597" t="s">
        <v>442</v>
      </c>
      <c r="D360" s="211" t="s">
        <v>65</v>
      </c>
      <c r="E360" s="604">
        <v>10</v>
      </c>
      <c r="F360" s="607"/>
      <c r="G360" s="602">
        <f>E360*F360</f>
        <v>0</v>
      </c>
      <c r="H360" s="543"/>
      <c r="I360" s="541"/>
      <c r="J360" s="541"/>
    </row>
    <row r="361" spans="1:10" s="544" customFormat="1" ht="15.75" customHeight="1">
      <c r="A361" s="546" t="s">
        <v>468</v>
      </c>
      <c r="B361" s="547"/>
      <c r="C361" s="597" t="s">
        <v>457</v>
      </c>
      <c r="D361" s="211" t="s">
        <v>65</v>
      </c>
      <c r="E361" s="604">
        <v>14</v>
      </c>
      <c r="F361" s="607"/>
      <c r="G361" s="602">
        <f>E361*F361</f>
        <v>0</v>
      </c>
      <c r="H361" s="543"/>
      <c r="I361" s="541"/>
      <c r="J361" s="541"/>
    </row>
    <row r="362" spans="1:10" s="544" customFormat="1" ht="15.75" customHeight="1">
      <c r="A362" s="546" t="s">
        <v>469</v>
      </c>
      <c r="B362" s="547"/>
      <c r="C362" s="597" t="s">
        <v>458</v>
      </c>
      <c r="D362" s="211" t="s">
        <v>65</v>
      </c>
      <c r="E362" s="604">
        <v>3</v>
      </c>
      <c r="F362" s="607"/>
      <c r="G362" s="602">
        <f>E362*F362</f>
        <v>0</v>
      </c>
      <c r="H362" s="543"/>
      <c r="I362" s="541"/>
      <c r="J362" s="541"/>
    </row>
    <row r="363" spans="1:10" s="544" customFormat="1" ht="15.75" customHeight="1">
      <c r="A363" s="191" t="s">
        <v>470</v>
      </c>
      <c r="B363" s="148"/>
      <c r="C363" s="215" t="s">
        <v>459</v>
      </c>
      <c r="D363" s="605" t="s">
        <v>65</v>
      </c>
      <c r="E363" s="606">
        <v>5</v>
      </c>
      <c r="F363" s="424"/>
      <c r="G363" s="229">
        <f>E363*F363</f>
        <v>0</v>
      </c>
      <c r="H363" s="543"/>
      <c r="I363" s="541"/>
      <c r="J363" s="541"/>
    </row>
    <row r="364" spans="1:10" s="306" customFormat="1" ht="10.5" customHeight="1">
      <c r="A364" s="548"/>
      <c r="B364" s="147"/>
      <c r="C364" s="549"/>
      <c r="D364" s="327"/>
      <c r="E364" s="563"/>
      <c r="F364" s="550"/>
      <c r="G364" s="330"/>
      <c r="H364" s="543"/>
      <c r="I364" s="542"/>
      <c r="J364" s="542"/>
    </row>
    <row r="365" spans="1:10" s="306" customFormat="1" ht="20.25" customHeight="1">
      <c r="A365" s="546" t="s">
        <v>471</v>
      </c>
      <c r="B365" s="547" t="s">
        <v>443</v>
      </c>
      <c r="C365" s="559" t="s">
        <v>47</v>
      </c>
      <c r="D365" s="327"/>
      <c r="E365" s="327"/>
      <c r="F365" s="328"/>
      <c r="G365" s="566">
        <v>0</v>
      </c>
      <c r="H365" s="541"/>
      <c r="I365" s="542"/>
      <c r="J365" s="542"/>
    </row>
    <row r="366" spans="1:10" s="306" customFormat="1" ht="11.25" customHeight="1">
      <c r="A366" s="546"/>
      <c r="B366" s="547"/>
      <c r="C366" s="559"/>
      <c r="D366" s="327"/>
      <c r="E366" s="327"/>
      <c r="F366" s="328"/>
      <c r="G366" s="566"/>
      <c r="H366" s="541"/>
      <c r="I366" s="542"/>
      <c r="J366" s="542"/>
    </row>
    <row r="367" spans="1:10" s="306" customFormat="1" ht="158.25" customHeight="1">
      <c r="A367" s="332"/>
      <c r="B367" s="147"/>
      <c r="C367" s="213" t="s">
        <v>655</v>
      </c>
      <c r="D367" s="327"/>
      <c r="E367" s="327"/>
      <c r="F367" s="328"/>
      <c r="G367" s="566"/>
      <c r="H367" s="541"/>
      <c r="I367" s="542"/>
      <c r="J367" s="542"/>
    </row>
    <row r="368" spans="1:10" s="306" customFormat="1" ht="49.5" customHeight="1">
      <c r="A368" s="335" t="s">
        <v>472</v>
      </c>
      <c r="B368" s="156"/>
      <c r="C368" s="567" t="s">
        <v>444</v>
      </c>
      <c r="D368" s="165" t="s">
        <v>420</v>
      </c>
      <c r="E368" s="552">
        <v>1</v>
      </c>
      <c r="F368" s="166"/>
      <c r="G368" s="267">
        <f>E368*F368</f>
        <v>0</v>
      </c>
      <c r="H368" s="541"/>
      <c r="I368" s="542"/>
      <c r="J368" s="542"/>
    </row>
    <row r="369" spans="1:10" s="306" customFormat="1" ht="11.25" customHeight="1">
      <c r="A369" s="327"/>
      <c r="B369" s="147"/>
      <c r="C369" s="549"/>
      <c r="D369" s="327"/>
      <c r="E369" s="563"/>
      <c r="F369" s="329"/>
      <c r="G369" s="334"/>
      <c r="H369" s="541"/>
      <c r="I369" s="542"/>
      <c r="J369" s="542"/>
    </row>
    <row r="370" spans="1:10" s="306" customFormat="1" ht="18.75" customHeight="1">
      <c r="A370" s="580" t="s">
        <v>429</v>
      </c>
      <c r="B370" s="580"/>
      <c r="C370" s="585" t="s">
        <v>445</v>
      </c>
      <c r="D370" s="582"/>
      <c r="E370" s="582"/>
      <c r="F370" s="586"/>
      <c r="G370" s="584">
        <f>SUM(G355:G368)</f>
        <v>0</v>
      </c>
      <c r="H370" s="541"/>
      <c r="I370" s="542"/>
      <c r="J370" s="542"/>
    </row>
    <row r="371" spans="1:10" s="306" customFormat="1" ht="12">
      <c r="A371" s="332"/>
      <c r="B371" s="147"/>
      <c r="C371" s="549"/>
      <c r="D371" s="327"/>
      <c r="E371" s="564"/>
      <c r="F371" s="329"/>
      <c r="G371" s="330"/>
      <c r="H371" s="541"/>
      <c r="I371" s="542"/>
      <c r="J371" s="542"/>
    </row>
    <row r="372" spans="1:10" s="306" customFormat="1" ht="18" customHeight="1">
      <c r="A372" s="580" t="s">
        <v>198</v>
      </c>
      <c r="B372" s="580" t="s">
        <v>49</v>
      </c>
      <c r="C372" s="585" t="s">
        <v>447</v>
      </c>
      <c r="D372" s="582"/>
      <c r="E372" s="582"/>
      <c r="F372" s="586"/>
      <c r="G372" s="584"/>
      <c r="H372" s="543"/>
      <c r="I372" s="542"/>
      <c r="J372" s="542"/>
    </row>
    <row r="373" spans="1:10" s="306" customFormat="1" ht="153.75" customHeight="1">
      <c r="A373" s="332"/>
      <c r="B373" s="147"/>
      <c r="C373" s="597" t="s">
        <v>656</v>
      </c>
      <c r="D373" s="317"/>
      <c r="E373" s="595"/>
      <c r="F373" s="593"/>
      <c r="G373" s="320"/>
      <c r="H373" s="543"/>
      <c r="I373" s="542"/>
      <c r="J373" s="542"/>
    </row>
    <row r="374" spans="1:10" s="306" customFormat="1" ht="12">
      <c r="A374" s="332"/>
      <c r="B374" s="147"/>
      <c r="C374" s="597"/>
      <c r="D374" s="317"/>
      <c r="E374" s="595"/>
      <c r="F374" s="319"/>
      <c r="G374" s="320"/>
      <c r="H374" s="543"/>
      <c r="I374" s="542"/>
      <c r="J374" s="542"/>
    </row>
    <row r="375" spans="1:10" s="306" customFormat="1" ht="20.25" customHeight="1">
      <c r="A375" s="547" t="s">
        <v>194</v>
      </c>
      <c r="B375" s="547" t="s">
        <v>195</v>
      </c>
      <c r="C375" s="599" t="s">
        <v>142</v>
      </c>
      <c r="D375" s="211"/>
      <c r="E375" s="596"/>
      <c r="F375" s="319"/>
      <c r="G375" s="320"/>
      <c r="H375" s="543"/>
      <c r="I375" s="542"/>
      <c r="J375" s="542"/>
    </row>
    <row r="376" spans="1:10" s="306" customFormat="1" ht="43.5" customHeight="1">
      <c r="A376" s="332"/>
      <c r="B376" s="147"/>
      <c r="C376" s="600" t="s">
        <v>448</v>
      </c>
      <c r="D376" s="317"/>
      <c r="E376" s="595"/>
      <c r="F376" s="593"/>
      <c r="G376" s="320"/>
      <c r="H376" s="543"/>
      <c r="I376" s="542"/>
      <c r="J376" s="542"/>
    </row>
    <row r="377" spans="1:10" s="306" customFormat="1" ht="16.5" customHeight="1">
      <c r="A377" s="332"/>
      <c r="B377" s="147"/>
      <c r="C377" s="600" t="s">
        <v>657</v>
      </c>
      <c r="D377" s="317"/>
      <c r="E377" s="595"/>
      <c r="F377" s="593"/>
      <c r="G377" s="320"/>
      <c r="H377" s="543"/>
      <c r="I377" s="542"/>
      <c r="J377" s="542"/>
    </row>
    <row r="378" spans="1:10" s="306" customFormat="1" ht="16.5" customHeight="1">
      <c r="A378" s="332"/>
      <c r="B378" s="147"/>
      <c r="C378" s="600" t="s">
        <v>76</v>
      </c>
      <c r="D378" s="317"/>
      <c r="E378" s="595"/>
      <c r="F378" s="319"/>
      <c r="G378" s="320"/>
      <c r="H378" s="543"/>
      <c r="I378" s="542"/>
      <c r="J378" s="542"/>
    </row>
    <row r="379" spans="1:10" s="306" customFormat="1" ht="34.5" customHeight="1">
      <c r="A379" s="548" t="s">
        <v>473</v>
      </c>
      <c r="B379" s="147"/>
      <c r="C379" s="600" t="s">
        <v>604</v>
      </c>
      <c r="D379" s="317" t="s">
        <v>409</v>
      </c>
      <c r="E379" s="608">
        <v>460</v>
      </c>
      <c r="F379" s="319"/>
      <c r="G379" s="598">
        <f>E379*F379</f>
        <v>0</v>
      </c>
      <c r="H379" s="543"/>
      <c r="I379" s="542"/>
      <c r="J379" s="542"/>
    </row>
    <row r="380" spans="1:10" s="306" customFormat="1" ht="30" customHeight="1">
      <c r="A380" s="164" t="s">
        <v>474</v>
      </c>
      <c r="B380" s="160"/>
      <c r="C380" s="610" t="s">
        <v>605</v>
      </c>
      <c r="D380" s="198" t="s">
        <v>409</v>
      </c>
      <c r="E380" s="613">
        <v>30</v>
      </c>
      <c r="F380" s="272"/>
      <c r="G380" s="609">
        <f>E380*F380</f>
        <v>0</v>
      </c>
      <c r="H380" s="543"/>
      <c r="I380" s="542"/>
      <c r="J380" s="542"/>
    </row>
    <row r="381" spans="1:10" s="306" customFormat="1" ht="29.25" customHeight="1">
      <c r="A381" s="568" t="s">
        <v>475</v>
      </c>
      <c r="B381" s="156"/>
      <c r="C381" s="611" t="s">
        <v>606</v>
      </c>
      <c r="D381" s="200" t="s">
        <v>409</v>
      </c>
      <c r="E381" s="300">
        <v>850</v>
      </c>
      <c r="F381" s="612"/>
      <c r="G381" s="247">
        <f>E381*F381</f>
        <v>0</v>
      </c>
      <c r="H381" s="543"/>
      <c r="I381" s="542"/>
      <c r="J381" s="542"/>
    </row>
    <row r="382" spans="1:10" s="306" customFormat="1" ht="12">
      <c r="A382" s="327"/>
      <c r="B382" s="147"/>
      <c r="C382" s="570"/>
      <c r="D382" s="327"/>
      <c r="E382" s="564"/>
      <c r="F382" s="329"/>
      <c r="G382" s="330"/>
      <c r="H382" s="543"/>
      <c r="I382" s="542"/>
      <c r="J382" s="542"/>
    </row>
    <row r="383" spans="1:10" s="306" customFormat="1" ht="18.75" customHeight="1">
      <c r="A383" s="547" t="s">
        <v>197</v>
      </c>
      <c r="B383" s="547" t="s">
        <v>196</v>
      </c>
      <c r="C383" s="601" t="s">
        <v>143</v>
      </c>
      <c r="D383" s="211"/>
      <c r="E383" s="596"/>
      <c r="F383" s="319"/>
      <c r="G383" s="320"/>
      <c r="H383" s="543"/>
      <c r="I383" s="542"/>
      <c r="J383" s="542"/>
    </row>
    <row r="384" spans="1:10" s="306" customFormat="1" ht="35.25" customHeight="1">
      <c r="A384" s="571" t="s">
        <v>435</v>
      </c>
      <c r="B384" s="147"/>
      <c r="C384" s="614" t="s">
        <v>461</v>
      </c>
      <c r="D384" s="317" t="s">
        <v>409</v>
      </c>
      <c r="E384" s="608">
        <v>70</v>
      </c>
      <c r="F384" s="319"/>
      <c r="G384" s="598">
        <f>E384*F384</f>
        <v>0</v>
      </c>
      <c r="H384" s="543"/>
      <c r="I384" s="542"/>
      <c r="J384" s="542"/>
    </row>
    <row r="385" spans="1:10" s="306" customFormat="1" ht="32.25" customHeight="1">
      <c r="A385" s="615" t="s">
        <v>436</v>
      </c>
      <c r="B385" s="156"/>
      <c r="C385" s="616" t="s">
        <v>462</v>
      </c>
      <c r="D385" s="200" t="s">
        <v>409</v>
      </c>
      <c r="E385" s="300">
        <v>30</v>
      </c>
      <c r="F385" s="612"/>
      <c r="G385" s="247">
        <f>E385*F385</f>
        <v>0</v>
      </c>
      <c r="H385" s="543"/>
      <c r="I385" s="542"/>
      <c r="J385" s="542"/>
    </row>
    <row r="386" spans="1:10" s="306" customFormat="1" ht="12">
      <c r="A386" s="332"/>
      <c r="B386" s="147"/>
      <c r="C386" s="570"/>
      <c r="D386" s="327"/>
      <c r="E386" s="564"/>
      <c r="F386" s="329"/>
      <c r="G386" s="320"/>
      <c r="H386" s="543"/>
      <c r="I386" s="542"/>
      <c r="J386" s="542"/>
    </row>
    <row r="387" spans="1:10" s="306" customFormat="1" ht="19.5" customHeight="1">
      <c r="A387" s="547" t="s">
        <v>437</v>
      </c>
      <c r="B387" s="547" t="s">
        <v>449</v>
      </c>
      <c r="C387" s="559" t="s">
        <v>450</v>
      </c>
      <c r="D387" s="546"/>
      <c r="E387" s="569"/>
      <c r="F387" s="329"/>
      <c r="G387" s="320"/>
      <c r="H387" s="543"/>
      <c r="I387" s="542"/>
      <c r="J387" s="542"/>
    </row>
    <row r="388" spans="1:10" s="544" customFormat="1" ht="38.25" customHeight="1">
      <c r="A388" s="546" t="s">
        <v>441</v>
      </c>
      <c r="B388" s="547"/>
      <c r="C388" s="617" t="s">
        <v>463</v>
      </c>
      <c r="D388" s="317" t="s">
        <v>54</v>
      </c>
      <c r="E388" s="608">
        <v>230</v>
      </c>
      <c r="F388" s="319"/>
      <c r="G388" s="598">
        <f t="shared" ref="G388:G389" si="3">E388*F388</f>
        <v>0</v>
      </c>
      <c r="H388" s="541"/>
      <c r="I388" s="541"/>
      <c r="J388" s="541"/>
    </row>
    <row r="389" spans="1:10" s="544" customFormat="1" ht="36" customHeight="1">
      <c r="A389" s="191" t="s">
        <v>476</v>
      </c>
      <c r="B389" s="148"/>
      <c r="C389" s="618" t="s">
        <v>464</v>
      </c>
      <c r="D389" s="200" t="s">
        <v>65</v>
      </c>
      <c r="E389" s="300">
        <v>8</v>
      </c>
      <c r="F389" s="612"/>
      <c r="G389" s="247">
        <f t="shared" si="3"/>
        <v>0</v>
      </c>
      <c r="H389" s="543"/>
      <c r="I389" s="541"/>
      <c r="J389" s="541"/>
    </row>
    <row r="390" spans="1:10" s="544" customFormat="1" ht="15" customHeight="1">
      <c r="A390" s="546"/>
      <c r="B390" s="547"/>
      <c r="C390" s="572"/>
      <c r="D390" s="546"/>
      <c r="E390" s="560"/>
      <c r="F390" s="561"/>
      <c r="G390" s="553"/>
      <c r="H390" s="541"/>
      <c r="I390" s="541"/>
      <c r="J390" s="541"/>
    </row>
    <row r="391" spans="1:10" s="306" customFormat="1" ht="18.75" customHeight="1">
      <c r="A391" s="580" t="s">
        <v>198</v>
      </c>
      <c r="B391" s="580"/>
      <c r="C391" s="585" t="s">
        <v>451</v>
      </c>
      <c r="D391" s="582"/>
      <c r="E391" s="582"/>
      <c r="F391" s="586"/>
      <c r="G391" s="584">
        <f>SUM(G379:G389)</f>
        <v>0</v>
      </c>
      <c r="H391" s="541"/>
      <c r="I391" s="542"/>
      <c r="J391" s="542"/>
    </row>
    <row r="392" spans="1:10" s="306" customFormat="1" ht="12">
      <c r="A392" s="332"/>
      <c r="B392" s="147"/>
      <c r="C392" s="549"/>
      <c r="D392" s="327"/>
      <c r="E392" s="563"/>
      <c r="F392" s="573"/>
      <c r="G392" s="330"/>
      <c r="H392" s="541"/>
      <c r="I392" s="542"/>
      <c r="J392" s="542"/>
    </row>
    <row r="393" spans="1:10" s="306" customFormat="1" ht="18.75" customHeight="1">
      <c r="A393" s="580" t="s">
        <v>446</v>
      </c>
      <c r="B393" s="580" t="s">
        <v>452</v>
      </c>
      <c r="C393" s="587" t="s">
        <v>453</v>
      </c>
      <c r="D393" s="580"/>
      <c r="E393" s="588"/>
      <c r="F393" s="589"/>
      <c r="G393" s="590"/>
      <c r="H393" s="541"/>
      <c r="I393" s="542"/>
      <c r="J393" s="542"/>
    </row>
    <row r="394" spans="1:10" s="306" customFormat="1" ht="14.25" customHeight="1">
      <c r="A394" s="554"/>
      <c r="B394" s="554"/>
      <c r="C394" s="574"/>
      <c r="D394" s="554"/>
      <c r="E394" s="575"/>
      <c r="F394" s="576"/>
      <c r="G394" s="577"/>
      <c r="H394" s="541"/>
      <c r="I394" s="542"/>
      <c r="J394" s="542"/>
    </row>
    <row r="395" spans="1:10" s="306" customFormat="1" ht="105.75" customHeight="1">
      <c r="A395" s="548" t="s">
        <v>199</v>
      </c>
      <c r="B395" s="147"/>
      <c r="C395" s="747" t="s">
        <v>658</v>
      </c>
      <c r="D395" s="317"/>
      <c r="E395" s="595"/>
      <c r="F395" s="593"/>
      <c r="G395" s="320"/>
      <c r="H395" s="541"/>
      <c r="I395" s="542"/>
      <c r="J395" s="542"/>
    </row>
    <row r="396" spans="1:10" s="306" customFormat="1" ht="17.25" customHeight="1">
      <c r="A396" s="327"/>
      <c r="B396" s="147"/>
      <c r="C396" s="597" t="s">
        <v>76</v>
      </c>
      <c r="D396" s="317"/>
      <c r="E396" s="595"/>
      <c r="F396" s="319"/>
      <c r="G396" s="320"/>
      <c r="H396" s="541"/>
      <c r="I396" s="542"/>
      <c r="J396" s="542"/>
    </row>
    <row r="397" spans="1:10" s="544" customFormat="1" ht="17.25" customHeight="1">
      <c r="A397" s="148" t="s">
        <v>477</v>
      </c>
      <c r="B397" s="148"/>
      <c r="C397" s="215" t="s">
        <v>460</v>
      </c>
      <c r="D397" s="605" t="s">
        <v>65</v>
      </c>
      <c r="E397" s="606">
        <v>4</v>
      </c>
      <c r="F397" s="424"/>
      <c r="G397" s="229">
        <f>E397*F397</f>
        <v>0</v>
      </c>
      <c r="H397" s="541"/>
      <c r="I397" s="541"/>
      <c r="J397" s="541"/>
    </row>
    <row r="398" spans="1:10" s="544" customFormat="1" ht="17.25" customHeight="1">
      <c r="A398" s="547"/>
      <c r="B398" s="547"/>
      <c r="C398" s="549"/>
      <c r="D398" s="546"/>
      <c r="E398" s="560"/>
      <c r="F398" s="561"/>
      <c r="G398" s="553"/>
      <c r="H398" s="541"/>
      <c r="I398" s="541"/>
      <c r="J398" s="541"/>
    </row>
    <row r="399" spans="1:10" s="306" customFormat="1" ht="18.75" customHeight="1">
      <c r="A399" s="580" t="s">
        <v>446</v>
      </c>
      <c r="B399" s="580"/>
      <c r="C399" s="585" t="s">
        <v>454</v>
      </c>
      <c r="D399" s="582"/>
      <c r="E399" s="582"/>
      <c r="F399" s="586"/>
      <c r="G399" s="584">
        <f>SUM(G397:G398)</f>
        <v>0</v>
      </c>
      <c r="H399" s="541"/>
      <c r="I399" s="542"/>
      <c r="J399" s="542"/>
    </row>
    <row r="400" spans="1:10" s="306" customFormat="1" ht="12">
      <c r="A400" s="335"/>
      <c r="B400" s="156"/>
      <c r="C400" s="551"/>
      <c r="D400" s="165"/>
      <c r="E400" s="578"/>
      <c r="F400" s="565"/>
      <c r="G400" s="579"/>
      <c r="H400" s="541"/>
      <c r="I400" s="542"/>
      <c r="J400" s="542"/>
    </row>
    <row r="401" spans="1:8" s="306" customFormat="1" ht="12">
      <c r="A401" s="580"/>
      <c r="B401" s="580"/>
      <c r="C401" s="581" t="s">
        <v>455</v>
      </c>
      <c r="D401" s="582"/>
      <c r="E401" s="582"/>
      <c r="F401" s="583"/>
      <c r="G401" s="584">
        <f>G370+G391+G399</f>
        <v>0</v>
      </c>
    </row>
    <row r="402" spans="1:8" s="2" customFormat="1" ht="12">
      <c r="A402" s="93"/>
      <c r="B402" s="93"/>
      <c r="C402" s="115"/>
      <c r="D402" s="86"/>
      <c r="E402" s="83"/>
      <c r="F402" s="87"/>
      <c r="G402" s="85"/>
      <c r="H402" s="37"/>
    </row>
    <row r="403" spans="1:8" s="312" customFormat="1" ht="12">
      <c r="A403" s="580" t="s">
        <v>578</v>
      </c>
      <c r="B403" s="580"/>
      <c r="C403" s="724" t="s">
        <v>579</v>
      </c>
      <c r="D403" s="582"/>
      <c r="E403" s="582"/>
      <c r="F403" s="725"/>
      <c r="G403" s="584"/>
    </row>
    <row r="404" spans="1:8" s="312" customFormat="1" ht="12">
      <c r="A404" s="547"/>
      <c r="B404" s="547"/>
      <c r="C404" s="549"/>
      <c r="D404" s="327"/>
      <c r="E404" s="726"/>
      <c r="F404" s="727"/>
      <c r="G404" s="728"/>
    </row>
    <row r="405" spans="1:8" s="312" customFormat="1" ht="48">
      <c r="A405" s="547" t="s">
        <v>580</v>
      </c>
      <c r="B405" s="547"/>
      <c r="C405" s="729" t="s">
        <v>677</v>
      </c>
      <c r="D405" s="327"/>
      <c r="E405" s="545"/>
      <c r="F405" s="730"/>
      <c r="G405" s="330"/>
    </row>
    <row r="406" spans="1:8" s="312" customFormat="1" ht="24">
      <c r="A406" s="547"/>
      <c r="B406" s="547"/>
      <c r="C406" s="364" t="s">
        <v>581</v>
      </c>
      <c r="D406" s="327"/>
      <c r="E406" s="545"/>
      <c r="F406" s="730"/>
      <c r="G406" s="330"/>
    </row>
    <row r="407" spans="1:8" s="312" customFormat="1" ht="12">
      <c r="A407" s="547"/>
      <c r="B407" s="547"/>
      <c r="C407" s="364" t="s">
        <v>582</v>
      </c>
      <c r="D407" s="327"/>
      <c r="E407" s="545"/>
      <c r="F407" s="730"/>
      <c r="G407" s="330"/>
    </row>
    <row r="408" spans="1:8" s="312" customFormat="1" ht="12">
      <c r="A408" s="547"/>
      <c r="B408" s="547"/>
      <c r="C408" s="364" t="s">
        <v>583</v>
      </c>
      <c r="D408" s="327"/>
      <c r="E408" s="545"/>
      <c r="F408" s="730"/>
      <c r="G408" s="330"/>
    </row>
    <row r="409" spans="1:8" s="312" customFormat="1" ht="24">
      <c r="A409" s="547"/>
      <c r="B409" s="547"/>
      <c r="C409" s="364" t="s">
        <v>584</v>
      </c>
      <c r="D409" s="327"/>
      <c r="E409" s="545"/>
      <c r="F409" s="730"/>
      <c r="G409" s="330"/>
    </row>
    <row r="410" spans="1:8" s="312" customFormat="1" ht="12">
      <c r="A410" s="547"/>
      <c r="B410" s="547"/>
      <c r="C410" s="364" t="s">
        <v>585</v>
      </c>
      <c r="D410" s="327"/>
      <c r="E410" s="545"/>
      <c r="F410" s="730"/>
      <c r="G410" s="330"/>
    </row>
    <row r="411" spans="1:8" s="312" customFormat="1" ht="12">
      <c r="A411" s="547"/>
      <c r="B411" s="547"/>
      <c r="C411" s="364" t="s">
        <v>586</v>
      </c>
      <c r="D411" s="327"/>
      <c r="E411" s="545"/>
      <c r="F411" s="730"/>
      <c r="G411" s="330"/>
    </row>
    <row r="412" spans="1:8" s="312" customFormat="1" ht="12">
      <c r="A412" s="148"/>
      <c r="B412" s="148"/>
      <c r="C412" s="255" t="s">
        <v>76</v>
      </c>
      <c r="D412" s="731" t="s">
        <v>587</v>
      </c>
      <c r="E412" s="396">
        <v>1</v>
      </c>
      <c r="F412" s="732"/>
      <c r="G412" s="267">
        <f>E412*F412</f>
        <v>0</v>
      </c>
    </row>
    <row r="413" spans="1:8" s="312" customFormat="1" ht="12">
      <c r="A413" s="547"/>
      <c r="B413" s="547"/>
      <c r="C413" s="364"/>
      <c r="D413" s="546"/>
      <c r="E413" s="733"/>
      <c r="F413" s="730"/>
      <c r="G413" s="734"/>
    </row>
    <row r="414" spans="1:8" s="312" customFormat="1" ht="12">
      <c r="A414" s="580"/>
      <c r="B414" s="580"/>
      <c r="C414" s="585" t="s">
        <v>588</v>
      </c>
      <c r="D414" s="582"/>
      <c r="E414" s="735"/>
      <c r="F414" s="725"/>
      <c r="G414" s="584">
        <f>SUM(G412:G413)</f>
        <v>0</v>
      </c>
    </row>
    <row r="415" spans="1:8">
      <c r="A415" s="44"/>
      <c r="B415" s="44"/>
      <c r="C415" s="57"/>
      <c r="D415" s="46"/>
      <c r="E415" s="65"/>
      <c r="F415" s="58"/>
      <c r="G415" s="70"/>
    </row>
    <row r="416" spans="1:8">
      <c r="A416" s="54"/>
      <c r="B416" s="54"/>
      <c r="C416" s="55"/>
      <c r="D416" s="45"/>
      <c r="E416" s="64"/>
      <c r="F416" s="56"/>
      <c r="G416" s="70"/>
    </row>
    <row r="417" spans="1:7">
      <c r="A417" s="54"/>
      <c r="B417" s="54"/>
      <c r="C417" s="55"/>
      <c r="D417" s="45"/>
      <c r="E417" s="64"/>
      <c r="F417" s="56"/>
      <c r="G417" s="70"/>
    </row>
    <row r="418" spans="1:7">
      <c r="A418" s="54"/>
      <c r="B418" s="54"/>
      <c r="C418" s="55"/>
      <c r="D418" s="45"/>
      <c r="E418" s="64"/>
      <c r="F418" s="56"/>
      <c r="G418" s="70"/>
    </row>
    <row r="419" spans="1:7">
      <c r="A419" s="54"/>
      <c r="B419" s="54"/>
      <c r="C419" s="55"/>
      <c r="D419" s="45"/>
      <c r="E419" s="64"/>
      <c r="F419" s="56"/>
      <c r="G419" s="70"/>
    </row>
    <row r="420" spans="1:7">
      <c r="A420" s="54"/>
      <c r="B420" s="54"/>
      <c r="C420" s="55"/>
      <c r="D420" s="45"/>
      <c r="E420" s="64"/>
      <c r="F420" s="56"/>
      <c r="G420" s="70"/>
    </row>
    <row r="421" spans="1:7">
      <c r="A421" s="54"/>
      <c r="B421" s="54"/>
      <c r="C421" s="55"/>
      <c r="D421" s="45"/>
      <c r="E421" s="64"/>
      <c r="F421" s="56"/>
      <c r="G421" s="70"/>
    </row>
    <row r="422" spans="1:7">
      <c r="A422" s="54"/>
      <c r="B422" s="54"/>
      <c r="C422" s="55"/>
      <c r="D422" s="45"/>
      <c r="E422" s="64"/>
      <c r="F422" s="56"/>
      <c r="G422" s="70"/>
    </row>
    <row r="423" spans="1:7">
      <c r="A423" s="54"/>
      <c r="B423" s="54"/>
      <c r="C423" s="55"/>
      <c r="D423" s="45"/>
      <c r="E423" s="64"/>
      <c r="F423" s="56"/>
      <c r="G423" s="70"/>
    </row>
    <row r="424" spans="1:7">
      <c r="A424" s="54"/>
      <c r="B424" s="54"/>
      <c r="C424" s="55"/>
      <c r="D424" s="45"/>
      <c r="E424" s="64"/>
      <c r="F424" s="56"/>
      <c r="G424" s="70"/>
    </row>
    <row r="425" spans="1:7">
      <c r="A425" s="54"/>
      <c r="B425" s="54"/>
      <c r="C425" s="55"/>
      <c r="D425" s="45"/>
      <c r="E425" s="64"/>
      <c r="F425" s="56"/>
      <c r="G425" s="70"/>
    </row>
    <row r="426" spans="1:7">
      <c r="A426" s="54"/>
      <c r="B426" s="54"/>
      <c r="C426" s="55"/>
      <c r="D426" s="45"/>
      <c r="E426" s="64"/>
      <c r="F426" s="56"/>
      <c r="G426" s="70"/>
    </row>
    <row r="427" spans="1:7">
      <c r="A427" s="54"/>
      <c r="B427" s="54"/>
      <c r="C427" s="55"/>
      <c r="D427" s="45"/>
      <c r="E427" s="64"/>
      <c r="F427" s="56"/>
      <c r="G427" s="70"/>
    </row>
    <row r="428" spans="1:7">
      <c r="A428" s="54"/>
      <c r="B428" s="54"/>
      <c r="C428" s="55"/>
      <c r="D428" s="45"/>
      <c r="E428" s="64"/>
      <c r="F428" s="56"/>
      <c r="G428" s="70"/>
    </row>
    <row r="429" spans="1:7">
      <c r="A429" s="54"/>
      <c r="B429" s="54"/>
      <c r="C429" s="55"/>
      <c r="D429" s="45"/>
      <c r="E429" s="64"/>
      <c r="F429" s="56"/>
      <c r="G429" s="70"/>
    </row>
    <row r="430" spans="1:7">
      <c r="A430" s="54"/>
      <c r="B430" s="54"/>
      <c r="C430" s="55"/>
      <c r="D430" s="45"/>
      <c r="E430" s="64"/>
      <c r="F430" s="56"/>
      <c r="G430" s="70"/>
    </row>
    <row r="431" spans="1:7">
      <c r="A431" s="54"/>
      <c r="B431" s="54"/>
      <c r="C431" s="55"/>
      <c r="D431" s="45"/>
      <c r="E431" s="64"/>
      <c r="F431" s="56"/>
      <c r="G431" s="70"/>
    </row>
    <row r="432" spans="1:7">
      <c r="A432" s="54"/>
      <c r="B432" s="54"/>
      <c r="C432" s="55"/>
      <c r="D432" s="45"/>
      <c r="E432" s="64"/>
      <c r="F432" s="56"/>
      <c r="G432" s="70"/>
    </row>
    <row r="433" spans="1:7">
      <c r="A433" s="54"/>
      <c r="B433" s="54"/>
      <c r="C433" s="55"/>
      <c r="D433" s="45"/>
      <c r="E433" s="64"/>
      <c r="F433" s="56"/>
      <c r="G433" s="70"/>
    </row>
    <row r="434" spans="1:7">
      <c r="A434" s="54"/>
      <c r="B434" s="54"/>
      <c r="C434" s="55"/>
      <c r="D434" s="45"/>
      <c r="E434" s="64"/>
      <c r="F434" s="56"/>
      <c r="G434" s="70"/>
    </row>
    <row r="435" spans="1:7">
      <c r="A435" s="54"/>
      <c r="B435" s="54"/>
      <c r="C435" s="55"/>
      <c r="D435" s="45"/>
      <c r="E435" s="64"/>
      <c r="F435" s="56"/>
      <c r="G435" s="70"/>
    </row>
    <row r="436" spans="1:7">
      <c r="A436" s="54"/>
      <c r="B436" s="54"/>
      <c r="C436" s="55"/>
      <c r="D436" s="45"/>
      <c r="E436" s="64"/>
      <c r="F436" s="56"/>
      <c r="G436" s="70"/>
    </row>
    <row r="437" spans="1:7">
      <c r="A437" s="54"/>
      <c r="B437" s="54"/>
      <c r="C437" s="55"/>
      <c r="D437" s="45"/>
      <c r="E437" s="64"/>
      <c r="F437" s="56"/>
      <c r="G437" s="70"/>
    </row>
    <row r="438" spans="1:7">
      <c r="A438" s="54"/>
      <c r="B438" s="54"/>
      <c r="C438" s="55"/>
      <c r="D438" s="45"/>
      <c r="E438" s="64"/>
      <c r="F438" s="56"/>
      <c r="G438" s="70"/>
    </row>
    <row r="439" spans="1:7">
      <c r="A439" s="54"/>
      <c r="B439" s="54"/>
      <c r="C439" s="55"/>
      <c r="D439" s="45"/>
      <c r="E439" s="64"/>
      <c r="F439" s="56"/>
      <c r="G439" s="70"/>
    </row>
    <row r="440" spans="1:7">
      <c r="A440" s="54"/>
      <c r="B440" s="54"/>
      <c r="C440" s="55"/>
      <c r="D440" s="45"/>
      <c r="E440" s="64"/>
      <c r="F440" s="56"/>
      <c r="G440" s="70"/>
    </row>
    <row r="441" spans="1:7">
      <c r="A441" s="54"/>
      <c r="B441" s="54"/>
      <c r="C441" s="55"/>
      <c r="D441" s="45"/>
      <c r="E441" s="64"/>
      <c r="F441" s="56"/>
      <c r="G441" s="70"/>
    </row>
    <row r="442" spans="1:7">
      <c r="A442" s="54"/>
      <c r="B442" s="54"/>
      <c r="C442" s="55"/>
      <c r="D442" s="45"/>
      <c r="E442" s="64"/>
      <c r="F442" s="56"/>
      <c r="G442" s="70"/>
    </row>
    <row r="443" spans="1:7">
      <c r="A443" s="54"/>
      <c r="B443" s="54"/>
      <c r="C443" s="55"/>
      <c r="D443" s="45"/>
      <c r="E443" s="64"/>
      <c r="F443" s="56"/>
      <c r="G443" s="70"/>
    </row>
    <row r="444" spans="1:7">
      <c r="A444" s="54"/>
      <c r="B444" s="54"/>
      <c r="C444" s="55"/>
      <c r="D444" s="45"/>
      <c r="E444" s="64"/>
      <c r="F444" s="56"/>
      <c r="G444" s="70"/>
    </row>
    <row r="445" spans="1:7">
      <c r="A445" s="54"/>
      <c r="B445" s="54"/>
      <c r="C445" s="55"/>
      <c r="D445" s="45"/>
      <c r="E445" s="64"/>
      <c r="F445" s="56"/>
      <c r="G445" s="70"/>
    </row>
    <row r="446" spans="1:7">
      <c r="A446" s="54"/>
      <c r="B446" s="54"/>
      <c r="C446" s="55"/>
      <c r="D446" s="45"/>
      <c r="E446" s="64"/>
      <c r="F446" s="56"/>
      <c r="G446" s="70"/>
    </row>
    <row r="447" spans="1:7">
      <c r="A447" s="54"/>
      <c r="B447" s="54"/>
      <c r="C447" s="55"/>
      <c r="D447" s="45"/>
      <c r="E447" s="64"/>
      <c r="F447" s="56"/>
      <c r="G447" s="70"/>
    </row>
    <row r="448" spans="1:7">
      <c r="A448" s="54"/>
      <c r="B448" s="54"/>
      <c r="C448" s="55"/>
      <c r="D448" s="45"/>
      <c r="E448" s="64"/>
      <c r="F448" s="56"/>
      <c r="G448" s="70"/>
    </row>
    <row r="449" spans="1:7">
      <c r="A449" s="54"/>
      <c r="B449" s="54"/>
      <c r="C449" s="55"/>
      <c r="D449" s="45"/>
      <c r="E449" s="64"/>
      <c r="F449" s="56"/>
      <c r="G449" s="70"/>
    </row>
    <row r="450" spans="1:7">
      <c r="A450" s="54"/>
      <c r="B450" s="54"/>
      <c r="C450" s="55"/>
      <c r="D450" s="45"/>
      <c r="E450" s="64"/>
      <c r="F450" s="56"/>
      <c r="G450" s="70"/>
    </row>
    <row r="451" spans="1:7">
      <c r="A451" s="54"/>
      <c r="B451" s="54"/>
      <c r="C451" s="55"/>
      <c r="D451" s="45"/>
      <c r="E451" s="64"/>
      <c r="F451" s="56"/>
      <c r="G451" s="70"/>
    </row>
    <row r="452" spans="1:7">
      <c r="A452" s="54"/>
      <c r="B452" s="54"/>
      <c r="C452" s="55"/>
      <c r="D452" s="45"/>
      <c r="E452" s="64"/>
      <c r="F452" s="56"/>
      <c r="G452" s="70"/>
    </row>
    <row r="453" spans="1:7">
      <c r="A453" s="54"/>
      <c r="B453" s="54"/>
      <c r="C453" s="55"/>
      <c r="D453" s="45"/>
      <c r="E453" s="64"/>
      <c r="F453" s="56"/>
      <c r="G453" s="70"/>
    </row>
    <row r="454" spans="1:7">
      <c r="A454" s="54"/>
      <c r="B454" s="54"/>
      <c r="C454" s="55"/>
      <c r="D454" s="45"/>
      <c r="E454" s="64"/>
      <c r="F454" s="56"/>
      <c r="G454" s="70"/>
    </row>
    <row r="455" spans="1:7">
      <c r="A455" s="54"/>
      <c r="B455" s="54"/>
      <c r="C455" s="55"/>
      <c r="D455" s="45"/>
      <c r="E455" s="64"/>
      <c r="F455" s="56"/>
      <c r="G455" s="70"/>
    </row>
    <row r="456" spans="1:7">
      <c r="A456" s="54"/>
      <c r="B456" s="54"/>
      <c r="C456" s="55"/>
      <c r="D456" s="45"/>
      <c r="E456" s="64"/>
      <c r="F456" s="56"/>
      <c r="G456" s="70"/>
    </row>
    <row r="457" spans="1:7">
      <c r="A457" s="54"/>
      <c r="B457" s="54"/>
      <c r="C457" s="55"/>
      <c r="D457" s="45"/>
      <c r="E457" s="64"/>
      <c r="F457" s="56"/>
      <c r="G457" s="70"/>
    </row>
    <row r="458" spans="1:7">
      <c r="A458" s="54"/>
      <c r="B458" s="54"/>
      <c r="C458" s="55"/>
      <c r="D458" s="45"/>
      <c r="E458" s="64"/>
      <c r="F458" s="56"/>
      <c r="G458" s="70"/>
    </row>
    <row r="459" spans="1:7">
      <c r="A459" s="54"/>
      <c r="B459" s="54"/>
      <c r="C459" s="55"/>
      <c r="D459" s="45"/>
      <c r="E459" s="64"/>
      <c r="F459" s="56"/>
      <c r="G459" s="70"/>
    </row>
    <row r="460" spans="1:7">
      <c r="A460" s="54"/>
      <c r="B460" s="54"/>
      <c r="C460" s="55"/>
      <c r="D460" s="45"/>
      <c r="E460" s="64"/>
      <c r="F460" s="56"/>
      <c r="G460" s="70"/>
    </row>
    <row r="461" spans="1:7">
      <c r="A461" s="54"/>
      <c r="B461" s="54"/>
      <c r="C461" s="55"/>
      <c r="D461" s="45"/>
      <c r="E461" s="64"/>
      <c r="F461" s="56"/>
      <c r="G461" s="70"/>
    </row>
    <row r="462" spans="1:7">
      <c r="A462" s="54"/>
      <c r="B462" s="54"/>
      <c r="C462" s="55"/>
      <c r="D462" s="45"/>
      <c r="E462" s="64"/>
      <c r="F462" s="56"/>
      <c r="G462" s="70"/>
    </row>
    <row r="463" spans="1:7">
      <c r="A463" s="54"/>
      <c r="B463" s="54"/>
      <c r="C463" s="55"/>
      <c r="D463" s="45"/>
      <c r="E463" s="64"/>
      <c r="F463" s="56"/>
      <c r="G463" s="70"/>
    </row>
    <row r="464" spans="1:7">
      <c r="A464" s="54"/>
      <c r="B464" s="54"/>
      <c r="C464" s="55"/>
      <c r="D464" s="45"/>
      <c r="E464" s="64"/>
      <c r="F464" s="56"/>
      <c r="G464" s="70"/>
    </row>
    <row r="465" spans="1:7">
      <c r="A465" s="54"/>
      <c r="B465" s="54"/>
      <c r="C465" s="55"/>
      <c r="D465" s="45"/>
      <c r="E465" s="64"/>
      <c r="F465" s="56"/>
      <c r="G465" s="70"/>
    </row>
    <row r="466" spans="1:7">
      <c r="A466" s="54"/>
      <c r="B466" s="54"/>
      <c r="C466" s="55"/>
      <c r="D466" s="45"/>
      <c r="E466" s="64"/>
      <c r="F466" s="56"/>
      <c r="G466" s="70"/>
    </row>
    <row r="467" spans="1:7">
      <c r="A467" s="54"/>
      <c r="B467" s="54"/>
      <c r="C467" s="55"/>
      <c r="D467" s="45"/>
      <c r="E467" s="64"/>
      <c r="F467" s="56"/>
      <c r="G467" s="70"/>
    </row>
    <row r="468" spans="1:7">
      <c r="A468" s="54"/>
      <c r="B468" s="54"/>
      <c r="C468" s="55"/>
      <c r="D468" s="45"/>
      <c r="E468" s="64"/>
      <c r="F468" s="56"/>
      <c r="G468" s="70"/>
    </row>
    <row r="469" spans="1:7">
      <c r="A469" s="54"/>
      <c r="B469" s="54"/>
      <c r="C469" s="55"/>
      <c r="D469" s="45"/>
      <c r="E469" s="64"/>
      <c r="F469" s="56"/>
      <c r="G469" s="70"/>
    </row>
    <row r="470" spans="1:7">
      <c r="A470" s="54"/>
      <c r="B470" s="54"/>
      <c r="C470" s="55"/>
      <c r="D470" s="45"/>
      <c r="E470" s="64"/>
      <c r="F470" s="56"/>
      <c r="G470" s="70"/>
    </row>
    <row r="471" spans="1:7">
      <c r="A471" s="54"/>
      <c r="B471" s="54"/>
      <c r="C471" s="55"/>
      <c r="D471" s="45"/>
      <c r="E471" s="64"/>
      <c r="F471" s="56"/>
      <c r="G471" s="70"/>
    </row>
    <row r="472" spans="1:7">
      <c r="A472" s="54"/>
      <c r="B472" s="54"/>
      <c r="C472" s="55"/>
      <c r="D472" s="45"/>
      <c r="E472" s="64"/>
      <c r="F472" s="56"/>
      <c r="G472" s="70"/>
    </row>
    <row r="473" spans="1:7">
      <c r="A473" s="54"/>
      <c r="B473" s="54"/>
      <c r="C473" s="55"/>
      <c r="D473" s="45"/>
      <c r="E473" s="64"/>
      <c r="F473" s="56"/>
      <c r="G473" s="70"/>
    </row>
    <row r="474" spans="1:7">
      <c r="A474" s="54"/>
      <c r="B474" s="54"/>
      <c r="C474" s="55"/>
      <c r="D474" s="45"/>
      <c r="E474" s="64"/>
      <c r="F474" s="56"/>
      <c r="G474" s="70"/>
    </row>
    <row r="475" spans="1:7">
      <c r="A475" s="54"/>
      <c r="B475" s="54"/>
      <c r="C475" s="55"/>
      <c r="D475" s="45"/>
      <c r="E475" s="64"/>
      <c r="F475" s="56"/>
      <c r="G475" s="70"/>
    </row>
    <row r="476" spans="1:7">
      <c r="A476" s="54"/>
      <c r="B476" s="54"/>
      <c r="C476" s="55"/>
      <c r="D476" s="45"/>
      <c r="E476" s="64"/>
      <c r="F476" s="56"/>
      <c r="G476" s="70"/>
    </row>
    <row r="477" spans="1:7">
      <c r="A477" s="54"/>
      <c r="B477" s="54"/>
      <c r="C477" s="55"/>
      <c r="D477" s="45"/>
      <c r="E477" s="64"/>
      <c r="F477" s="56"/>
      <c r="G477" s="70"/>
    </row>
    <row r="478" spans="1:7">
      <c r="A478" s="54"/>
      <c r="B478" s="54"/>
      <c r="C478" s="55"/>
      <c r="D478" s="45"/>
      <c r="E478" s="64"/>
      <c r="F478" s="56"/>
      <c r="G478" s="70"/>
    </row>
    <row r="479" spans="1:7">
      <c r="A479" s="54"/>
      <c r="B479" s="54"/>
      <c r="C479" s="55"/>
      <c r="D479" s="45"/>
      <c r="E479" s="64"/>
      <c r="F479" s="56"/>
      <c r="G479" s="70"/>
    </row>
    <row r="480" spans="1:7">
      <c r="A480" s="54"/>
      <c r="B480" s="54"/>
      <c r="C480" s="55"/>
      <c r="D480" s="45"/>
      <c r="E480" s="64"/>
      <c r="F480" s="56"/>
      <c r="G480" s="70"/>
    </row>
    <row r="481" spans="1:7">
      <c r="A481" s="54"/>
      <c r="B481" s="54"/>
      <c r="C481" s="55"/>
      <c r="D481" s="45"/>
      <c r="E481" s="64"/>
      <c r="F481" s="56"/>
      <c r="G481" s="70"/>
    </row>
    <row r="482" spans="1:7">
      <c r="A482" s="54"/>
      <c r="B482" s="54"/>
      <c r="C482" s="55"/>
      <c r="D482" s="45"/>
      <c r="E482" s="64"/>
      <c r="F482" s="56"/>
      <c r="G482" s="70"/>
    </row>
    <row r="483" spans="1:7">
      <c r="A483" s="54"/>
      <c r="B483" s="54"/>
      <c r="C483" s="55"/>
      <c r="D483" s="45"/>
      <c r="E483" s="64"/>
      <c r="F483" s="56"/>
      <c r="G483" s="70"/>
    </row>
    <row r="484" spans="1:7">
      <c r="A484" s="54"/>
      <c r="B484" s="54"/>
      <c r="C484" s="55"/>
      <c r="D484" s="45"/>
      <c r="E484" s="64"/>
      <c r="F484" s="56"/>
      <c r="G484" s="70"/>
    </row>
    <row r="485" spans="1:7">
      <c r="A485" s="54"/>
      <c r="B485" s="54"/>
      <c r="C485" s="55"/>
      <c r="D485" s="45"/>
      <c r="E485" s="64"/>
      <c r="F485" s="56"/>
      <c r="G485" s="70"/>
    </row>
    <row r="486" spans="1:7">
      <c r="A486" s="54"/>
      <c r="B486" s="54"/>
      <c r="C486" s="55"/>
      <c r="D486" s="45"/>
      <c r="E486" s="64"/>
      <c r="F486" s="56"/>
      <c r="G486" s="70"/>
    </row>
    <row r="487" spans="1:7">
      <c r="A487" s="54"/>
      <c r="B487" s="54"/>
      <c r="C487" s="55"/>
      <c r="D487" s="45"/>
      <c r="E487" s="64"/>
      <c r="F487" s="56"/>
      <c r="G487" s="70"/>
    </row>
    <row r="488" spans="1:7">
      <c r="A488" s="54"/>
      <c r="B488" s="54"/>
      <c r="C488" s="55"/>
      <c r="D488" s="45"/>
      <c r="E488" s="64"/>
      <c r="F488" s="56"/>
      <c r="G488" s="70"/>
    </row>
    <row r="489" spans="1:7">
      <c r="A489" s="54"/>
      <c r="B489" s="54"/>
      <c r="C489" s="55"/>
      <c r="D489" s="45"/>
      <c r="E489" s="64"/>
      <c r="F489" s="56"/>
      <c r="G489" s="70"/>
    </row>
    <row r="490" spans="1:7">
      <c r="A490" s="54"/>
      <c r="B490" s="54"/>
      <c r="C490" s="55"/>
      <c r="D490" s="45"/>
      <c r="E490" s="64"/>
      <c r="F490" s="56"/>
      <c r="G490" s="70"/>
    </row>
    <row r="491" spans="1:7">
      <c r="A491" s="54"/>
      <c r="B491" s="54"/>
      <c r="C491" s="55"/>
      <c r="D491" s="45"/>
      <c r="E491" s="64"/>
      <c r="F491" s="56"/>
      <c r="G491" s="70"/>
    </row>
    <row r="492" spans="1:7">
      <c r="A492" s="54"/>
      <c r="B492" s="54"/>
      <c r="C492" s="55"/>
      <c r="D492" s="45"/>
      <c r="E492" s="64"/>
      <c r="F492" s="56"/>
      <c r="G492" s="70"/>
    </row>
    <row r="493" spans="1:7">
      <c r="A493" s="54"/>
      <c r="B493" s="54"/>
      <c r="C493" s="55"/>
      <c r="D493" s="45"/>
      <c r="E493" s="64"/>
      <c r="F493" s="56"/>
      <c r="G493" s="70"/>
    </row>
    <row r="494" spans="1:7">
      <c r="A494" s="54"/>
      <c r="B494" s="54"/>
      <c r="C494" s="55"/>
      <c r="D494" s="45"/>
      <c r="E494" s="64"/>
      <c r="F494" s="56"/>
      <c r="G494" s="70"/>
    </row>
    <row r="495" spans="1:7">
      <c r="A495" s="54"/>
      <c r="B495" s="54"/>
      <c r="C495" s="55"/>
      <c r="D495" s="45"/>
      <c r="E495" s="64"/>
      <c r="F495" s="56"/>
      <c r="G495" s="70"/>
    </row>
    <row r="496" spans="1:7">
      <c r="A496" s="54"/>
      <c r="B496" s="54"/>
      <c r="C496" s="55"/>
      <c r="D496" s="45"/>
      <c r="E496" s="64"/>
      <c r="F496" s="56"/>
      <c r="G496" s="70"/>
    </row>
    <row r="497" spans="1:7">
      <c r="A497" s="54"/>
      <c r="B497" s="54"/>
      <c r="C497" s="55"/>
      <c r="D497" s="45"/>
      <c r="E497" s="64"/>
      <c r="F497" s="56"/>
      <c r="G497" s="70"/>
    </row>
    <row r="498" spans="1:7">
      <c r="A498" s="54"/>
      <c r="B498" s="54"/>
      <c r="C498" s="55"/>
      <c r="D498" s="45"/>
      <c r="E498" s="64"/>
      <c r="F498" s="56"/>
      <c r="G498" s="70"/>
    </row>
    <row r="499" spans="1:7">
      <c r="A499" s="54"/>
      <c r="B499" s="54"/>
      <c r="C499" s="55"/>
      <c r="D499" s="45"/>
      <c r="E499" s="64"/>
      <c r="F499" s="56"/>
      <c r="G499" s="70"/>
    </row>
    <row r="500" spans="1:7">
      <c r="A500" s="54"/>
      <c r="B500" s="54"/>
      <c r="C500" s="55"/>
      <c r="D500" s="45"/>
      <c r="E500" s="64"/>
      <c r="F500" s="56"/>
      <c r="G500" s="70"/>
    </row>
    <row r="501" spans="1:7">
      <c r="A501" s="54"/>
      <c r="B501" s="54"/>
      <c r="C501" s="55"/>
      <c r="D501" s="45"/>
      <c r="E501" s="64"/>
      <c r="F501" s="56"/>
      <c r="G501" s="70"/>
    </row>
    <row r="502" spans="1:7">
      <c r="A502" s="54"/>
      <c r="B502" s="54"/>
      <c r="C502" s="55"/>
      <c r="D502" s="45"/>
      <c r="E502" s="64"/>
      <c r="F502" s="56"/>
      <c r="G502" s="70"/>
    </row>
    <row r="503" spans="1:7">
      <c r="A503" s="54"/>
      <c r="B503" s="54"/>
      <c r="C503" s="55"/>
      <c r="D503" s="45"/>
      <c r="E503" s="64"/>
      <c r="F503" s="56"/>
      <c r="G503" s="70"/>
    </row>
    <row r="504" spans="1:7">
      <c r="A504" s="54"/>
      <c r="B504" s="54"/>
      <c r="C504" s="55"/>
      <c r="D504" s="45"/>
      <c r="E504" s="64"/>
      <c r="F504" s="56"/>
      <c r="G504" s="70"/>
    </row>
    <row r="505" spans="1:7">
      <c r="A505" s="54"/>
      <c r="B505" s="54"/>
      <c r="C505" s="55"/>
      <c r="D505" s="45"/>
      <c r="E505" s="64"/>
      <c r="F505" s="56"/>
      <c r="G505" s="70"/>
    </row>
    <row r="506" spans="1:7">
      <c r="A506" s="54"/>
      <c r="B506" s="54"/>
      <c r="C506" s="55"/>
      <c r="D506" s="45"/>
      <c r="E506" s="64"/>
      <c r="F506" s="56"/>
      <c r="G506" s="70"/>
    </row>
    <row r="507" spans="1:7">
      <c r="A507" s="54"/>
      <c r="B507" s="54"/>
      <c r="C507" s="55"/>
      <c r="D507" s="45"/>
      <c r="E507" s="64"/>
      <c r="F507" s="56"/>
      <c r="G507" s="70"/>
    </row>
    <row r="508" spans="1:7">
      <c r="A508" s="54"/>
      <c r="B508" s="54"/>
      <c r="C508" s="55"/>
      <c r="D508" s="45"/>
      <c r="E508" s="64"/>
      <c r="F508" s="56"/>
      <c r="G508" s="70"/>
    </row>
    <row r="509" spans="1:7">
      <c r="A509" s="54"/>
      <c r="B509" s="54"/>
      <c r="C509" s="55"/>
      <c r="D509" s="45"/>
      <c r="E509" s="64"/>
      <c r="F509" s="56"/>
      <c r="G509" s="70"/>
    </row>
    <row r="510" spans="1:7">
      <c r="A510" s="54"/>
      <c r="B510" s="54"/>
      <c r="C510" s="55"/>
      <c r="D510" s="45"/>
      <c r="E510" s="64"/>
      <c r="F510" s="56"/>
      <c r="G510" s="70"/>
    </row>
    <row r="511" spans="1:7">
      <c r="A511" s="54"/>
      <c r="B511" s="54"/>
      <c r="C511" s="55"/>
      <c r="D511" s="45"/>
      <c r="E511" s="64"/>
      <c r="F511" s="56"/>
      <c r="G511" s="70"/>
    </row>
    <row r="512" spans="1:7">
      <c r="A512" s="54"/>
      <c r="B512" s="54"/>
      <c r="C512" s="55"/>
      <c r="D512" s="45"/>
      <c r="E512" s="64"/>
      <c r="F512" s="56"/>
      <c r="G512" s="70"/>
    </row>
    <row r="513" spans="1:7">
      <c r="A513" s="54"/>
      <c r="B513" s="54"/>
      <c r="C513" s="55"/>
      <c r="D513" s="45"/>
      <c r="E513" s="64"/>
      <c r="F513" s="56"/>
      <c r="G513" s="70"/>
    </row>
    <row r="514" spans="1:7">
      <c r="A514" s="54"/>
      <c r="B514" s="54"/>
      <c r="C514" s="55"/>
      <c r="D514" s="45"/>
      <c r="E514" s="64"/>
      <c r="F514" s="56"/>
      <c r="G514" s="70"/>
    </row>
    <row r="515" spans="1:7">
      <c r="A515" s="54"/>
      <c r="B515" s="54"/>
      <c r="C515" s="55"/>
      <c r="D515" s="45"/>
      <c r="E515" s="64"/>
      <c r="F515" s="56"/>
      <c r="G515" s="70"/>
    </row>
    <row r="516" spans="1:7">
      <c r="A516" s="54"/>
      <c r="B516" s="54"/>
      <c r="C516" s="55"/>
      <c r="D516" s="45"/>
      <c r="E516" s="64"/>
      <c r="F516" s="56"/>
      <c r="G516" s="70"/>
    </row>
    <row r="517" spans="1:7">
      <c r="A517" s="54"/>
      <c r="B517" s="54"/>
      <c r="C517" s="55"/>
      <c r="D517" s="45"/>
      <c r="E517" s="64"/>
      <c r="F517" s="56"/>
      <c r="G517" s="70"/>
    </row>
    <row r="518" spans="1:7">
      <c r="A518" s="54"/>
      <c r="B518" s="54"/>
      <c r="C518" s="55"/>
      <c r="D518" s="45"/>
      <c r="E518" s="64"/>
      <c r="F518" s="56"/>
      <c r="G518" s="70"/>
    </row>
    <row r="519" spans="1:7">
      <c r="A519" s="54"/>
      <c r="B519" s="54"/>
      <c r="C519" s="55"/>
      <c r="D519" s="45"/>
      <c r="E519" s="64"/>
      <c r="F519" s="56"/>
      <c r="G519" s="70"/>
    </row>
    <row r="520" spans="1:7">
      <c r="A520" s="54"/>
      <c r="B520" s="54"/>
      <c r="C520" s="55"/>
      <c r="D520" s="45"/>
      <c r="E520" s="64"/>
      <c r="F520" s="56"/>
      <c r="G520" s="70"/>
    </row>
    <row r="521" spans="1:7">
      <c r="A521" s="54"/>
      <c r="B521" s="54"/>
      <c r="C521" s="55"/>
      <c r="D521" s="45"/>
      <c r="E521" s="64"/>
      <c r="F521" s="56"/>
      <c r="G521" s="70"/>
    </row>
    <row r="522" spans="1:7">
      <c r="A522" s="54"/>
      <c r="B522" s="54"/>
      <c r="C522" s="55"/>
      <c r="D522" s="45"/>
      <c r="E522" s="64"/>
      <c r="F522" s="56"/>
      <c r="G522" s="70"/>
    </row>
    <row r="523" spans="1:7">
      <c r="A523" s="54"/>
      <c r="B523" s="54"/>
      <c r="C523" s="55"/>
      <c r="D523" s="45"/>
      <c r="E523" s="64"/>
      <c r="F523" s="56"/>
      <c r="G523" s="70"/>
    </row>
    <row r="524" spans="1:7">
      <c r="A524" s="54"/>
      <c r="B524" s="54"/>
      <c r="C524" s="55"/>
      <c r="D524" s="45"/>
      <c r="E524" s="64"/>
      <c r="F524" s="56"/>
      <c r="G524" s="70"/>
    </row>
    <row r="525" spans="1:7">
      <c r="A525" s="54"/>
      <c r="B525" s="54"/>
      <c r="C525" s="55"/>
      <c r="D525" s="45"/>
      <c r="E525" s="64"/>
      <c r="F525" s="56"/>
      <c r="G525" s="70"/>
    </row>
    <row r="526" spans="1:7">
      <c r="A526" s="54"/>
      <c r="B526" s="54"/>
      <c r="C526" s="55"/>
      <c r="D526" s="45"/>
      <c r="E526" s="64"/>
      <c r="F526" s="56"/>
      <c r="G526" s="70"/>
    </row>
    <row r="527" spans="1:7">
      <c r="A527" s="54"/>
      <c r="B527" s="54"/>
      <c r="C527" s="55"/>
      <c r="D527" s="45"/>
      <c r="E527" s="64"/>
      <c r="F527" s="56"/>
      <c r="G527" s="70"/>
    </row>
    <row r="528" spans="1:7">
      <c r="A528" s="54"/>
      <c r="B528" s="54"/>
      <c r="C528" s="55"/>
      <c r="D528" s="45"/>
      <c r="E528" s="64"/>
      <c r="F528" s="56"/>
      <c r="G528" s="70"/>
    </row>
    <row r="529" spans="1:7">
      <c r="A529" s="54"/>
      <c r="B529" s="54"/>
      <c r="C529" s="55"/>
      <c r="D529" s="45"/>
      <c r="E529" s="64"/>
      <c r="F529" s="56"/>
      <c r="G529" s="70"/>
    </row>
    <row r="530" spans="1:7">
      <c r="A530" s="54"/>
      <c r="B530" s="54"/>
      <c r="C530" s="55"/>
      <c r="D530" s="45"/>
      <c r="E530" s="64"/>
      <c r="F530" s="56"/>
      <c r="G530" s="70"/>
    </row>
    <row r="531" spans="1:7">
      <c r="A531" s="54"/>
      <c r="B531" s="54"/>
      <c r="C531" s="55"/>
      <c r="D531" s="45"/>
      <c r="E531" s="64"/>
      <c r="F531" s="56"/>
      <c r="G531" s="70"/>
    </row>
    <row r="532" spans="1:7">
      <c r="A532" s="54"/>
      <c r="B532" s="54"/>
      <c r="C532" s="55"/>
      <c r="D532" s="45"/>
      <c r="E532" s="64"/>
      <c r="F532" s="56"/>
      <c r="G532" s="70"/>
    </row>
    <row r="533" spans="1:7">
      <c r="A533" s="54"/>
      <c r="B533" s="54"/>
      <c r="C533" s="55"/>
      <c r="D533" s="45"/>
      <c r="E533" s="64"/>
      <c r="F533" s="56"/>
      <c r="G533" s="70"/>
    </row>
    <row r="534" spans="1:7">
      <c r="A534" s="54"/>
      <c r="B534" s="54"/>
      <c r="C534" s="55"/>
      <c r="D534" s="45"/>
      <c r="E534" s="64"/>
      <c r="F534" s="56"/>
      <c r="G534" s="70"/>
    </row>
    <row r="535" spans="1:7">
      <c r="A535" s="54"/>
      <c r="B535" s="54"/>
      <c r="C535" s="55"/>
      <c r="D535" s="45"/>
      <c r="E535" s="64"/>
      <c r="F535" s="56"/>
      <c r="G535" s="70"/>
    </row>
    <row r="536" spans="1:7">
      <c r="A536" s="54"/>
      <c r="B536" s="54"/>
      <c r="C536" s="55"/>
      <c r="D536" s="45"/>
      <c r="E536" s="64"/>
      <c r="F536" s="56"/>
      <c r="G536" s="70"/>
    </row>
    <row r="537" spans="1:7">
      <c r="A537" s="54"/>
      <c r="B537" s="54"/>
      <c r="C537" s="55"/>
      <c r="D537" s="45"/>
      <c r="E537" s="64"/>
      <c r="F537" s="56"/>
      <c r="G537" s="70"/>
    </row>
    <row r="538" spans="1:7">
      <c r="A538" s="54"/>
      <c r="B538" s="54"/>
      <c r="C538" s="55"/>
      <c r="D538" s="45"/>
      <c r="E538" s="64"/>
      <c r="F538" s="56"/>
      <c r="G538" s="70"/>
    </row>
    <row r="539" spans="1:7">
      <c r="A539" s="54"/>
      <c r="B539" s="54"/>
      <c r="C539" s="55"/>
      <c r="D539" s="45"/>
      <c r="E539" s="64"/>
      <c r="F539" s="56"/>
      <c r="G539" s="70"/>
    </row>
    <row r="540" spans="1:7">
      <c r="A540" s="54"/>
      <c r="B540" s="54"/>
      <c r="C540" s="55"/>
      <c r="D540" s="45"/>
      <c r="E540" s="64"/>
      <c r="F540" s="56"/>
      <c r="G540" s="70"/>
    </row>
    <row r="541" spans="1:7">
      <c r="A541" s="54"/>
      <c r="B541" s="54"/>
      <c r="C541" s="55"/>
      <c r="D541" s="45"/>
      <c r="E541" s="64"/>
      <c r="F541" s="56"/>
      <c r="G541" s="70"/>
    </row>
    <row r="542" spans="1:7">
      <c r="A542" s="54"/>
      <c r="B542" s="54"/>
      <c r="C542" s="55"/>
      <c r="D542" s="45"/>
      <c r="E542" s="64"/>
      <c r="F542" s="56"/>
      <c r="G542" s="70"/>
    </row>
    <row r="543" spans="1:7">
      <c r="A543" s="54"/>
      <c r="B543" s="54"/>
      <c r="C543" s="55"/>
      <c r="D543" s="45"/>
      <c r="E543" s="64"/>
      <c r="F543" s="56"/>
      <c r="G543" s="70"/>
    </row>
    <row r="544" spans="1:7">
      <c r="A544" s="54"/>
      <c r="B544" s="54"/>
      <c r="C544" s="55"/>
      <c r="D544" s="45"/>
      <c r="E544" s="64"/>
      <c r="F544" s="56"/>
      <c r="G544" s="70"/>
    </row>
    <row r="545" spans="1:7">
      <c r="A545" s="54"/>
      <c r="B545" s="54"/>
      <c r="C545" s="55"/>
      <c r="D545" s="45"/>
      <c r="E545" s="64"/>
      <c r="F545" s="56"/>
      <c r="G545" s="70"/>
    </row>
    <row r="546" spans="1:7">
      <c r="A546" s="54"/>
      <c r="B546" s="54"/>
      <c r="C546" s="55"/>
      <c r="D546" s="45"/>
      <c r="E546" s="64"/>
      <c r="F546" s="56"/>
      <c r="G546" s="70"/>
    </row>
    <row r="547" spans="1:7">
      <c r="A547" s="54"/>
      <c r="B547" s="54"/>
      <c r="C547" s="55"/>
      <c r="D547" s="45"/>
      <c r="E547" s="64"/>
      <c r="F547" s="56"/>
      <c r="G547" s="70"/>
    </row>
    <row r="548" spans="1:7">
      <c r="A548" s="54"/>
      <c r="B548" s="54"/>
      <c r="C548" s="55"/>
      <c r="D548" s="45"/>
      <c r="E548" s="64"/>
      <c r="F548" s="56"/>
      <c r="G548" s="70"/>
    </row>
    <row r="549" spans="1:7">
      <c r="A549" s="54"/>
      <c r="B549" s="54"/>
      <c r="C549" s="55"/>
      <c r="D549" s="45"/>
      <c r="E549" s="64"/>
      <c r="F549" s="56"/>
      <c r="G549" s="70"/>
    </row>
    <row r="550" spans="1:7">
      <c r="A550" s="54"/>
      <c r="B550" s="54"/>
      <c r="C550" s="55"/>
      <c r="D550" s="45"/>
      <c r="E550" s="64"/>
      <c r="F550" s="56"/>
      <c r="G550" s="70"/>
    </row>
    <row r="551" spans="1:7">
      <c r="A551" s="54"/>
      <c r="B551" s="54"/>
      <c r="C551" s="55"/>
      <c r="D551" s="45"/>
      <c r="E551" s="64"/>
      <c r="F551" s="56"/>
      <c r="G551" s="70"/>
    </row>
    <row r="552" spans="1:7">
      <c r="A552" s="54"/>
      <c r="B552" s="54"/>
      <c r="C552" s="55"/>
      <c r="D552" s="45"/>
      <c r="E552" s="64"/>
      <c r="F552" s="56"/>
      <c r="G552" s="70"/>
    </row>
    <row r="553" spans="1:7">
      <c r="A553" s="54"/>
      <c r="B553" s="54"/>
      <c r="C553" s="55"/>
      <c r="D553" s="45"/>
      <c r="E553" s="64"/>
      <c r="F553" s="56"/>
      <c r="G553" s="70"/>
    </row>
    <row r="554" spans="1:7">
      <c r="A554" s="54"/>
      <c r="B554" s="54"/>
      <c r="C554" s="55"/>
      <c r="D554" s="45"/>
      <c r="E554" s="64"/>
      <c r="F554" s="56"/>
      <c r="G554" s="70"/>
    </row>
    <row r="555" spans="1:7">
      <c r="A555" s="54"/>
      <c r="B555" s="54"/>
      <c r="C555" s="55"/>
      <c r="D555" s="45"/>
      <c r="E555" s="64"/>
      <c r="F555" s="56"/>
      <c r="G555" s="70"/>
    </row>
    <row r="556" spans="1:7">
      <c r="A556" s="54"/>
      <c r="B556" s="54"/>
      <c r="C556" s="55"/>
      <c r="D556" s="45"/>
      <c r="E556" s="64"/>
      <c r="F556" s="56"/>
      <c r="G556" s="70"/>
    </row>
    <row r="557" spans="1:7">
      <c r="A557" s="54"/>
      <c r="B557" s="54"/>
      <c r="C557" s="55"/>
      <c r="D557" s="45"/>
      <c r="E557" s="64"/>
      <c r="F557" s="56"/>
      <c r="G557" s="70"/>
    </row>
    <row r="558" spans="1:7">
      <c r="A558" s="54"/>
      <c r="B558" s="54"/>
      <c r="C558" s="55"/>
      <c r="D558" s="45"/>
      <c r="E558" s="64"/>
      <c r="F558" s="56"/>
      <c r="G558" s="70"/>
    </row>
    <row r="559" spans="1:7">
      <c r="A559" s="54"/>
      <c r="B559" s="54"/>
      <c r="C559" s="55"/>
      <c r="D559" s="45"/>
      <c r="E559" s="64"/>
      <c r="F559" s="56"/>
      <c r="G559" s="70"/>
    </row>
    <row r="560" spans="1:7">
      <c r="A560" s="54"/>
      <c r="B560" s="54"/>
      <c r="C560" s="55"/>
      <c r="D560" s="45"/>
      <c r="E560" s="64"/>
      <c r="F560" s="56"/>
      <c r="G560" s="70"/>
    </row>
    <row r="561" spans="1:7">
      <c r="A561" s="54"/>
      <c r="B561" s="54"/>
      <c r="C561" s="55"/>
      <c r="D561" s="45"/>
      <c r="E561" s="64"/>
      <c r="F561" s="56"/>
      <c r="G561" s="70"/>
    </row>
    <row r="562" spans="1:7">
      <c r="A562" s="54"/>
      <c r="B562" s="54"/>
      <c r="C562" s="55"/>
      <c r="D562" s="45"/>
      <c r="E562" s="64"/>
      <c r="F562" s="56"/>
      <c r="G562" s="70"/>
    </row>
    <row r="563" spans="1:7">
      <c r="A563" s="54"/>
      <c r="B563" s="54"/>
      <c r="C563" s="55"/>
      <c r="D563" s="45"/>
      <c r="E563" s="64"/>
      <c r="F563" s="56"/>
      <c r="G563" s="70"/>
    </row>
    <row r="564" spans="1:7">
      <c r="A564" s="54"/>
      <c r="B564" s="54"/>
      <c r="C564" s="55"/>
      <c r="D564" s="45"/>
      <c r="E564" s="64"/>
      <c r="F564" s="56"/>
      <c r="G564" s="70"/>
    </row>
    <row r="565" spans="1:7">
      <c r="A565" s="54"/>
      <c r="B565" s="54"/>
      <c r="C565" s="55"/>
      <c r="D565" s="45"/>
      <c r="E565" s="64"/>
      <c r="F565" s="56"/>
      <c r="G565" s="70"/>
    </row>
    <row r="566" spans="1:7">
      <c r="A566" s="54"/>
      <c r="B566" s="54"/>
      <c r="C566" s="55"/>
      <c r="D566" s="45"/>
      <c r="E566" s="64"/>
      <c r="F566" s="56"/>
      <c r="G566" s="70"/>
    </row>
    <row r="567" spans="1:7">
      <c r="A567" s="54"/>
      <c r="B567" s="54"/>
      <c r="C567" s="55"/>
      <c r="D567" s="45"/>
      <c r="E567" s="64"/>
      <c r="F567" s="56"/>
      <c r="G567" s="70"/>
    </row>
    <row r="568" spans="1:7">
      <c r="A568" s="54"/>
      <c r="B568" s="54"/>
      <c r="C568" s="55"/>
      <c r="D568" s="45"/>
      <c r="E568" s="64"/>
      <c r="F568" s="56"/>
      <c r="G568" s="70"/>
    </row>
    <row r="569" spans="1:7">
      <c r="A569" s="54"/>
      <c r="B569" s="54"/>
      <c r="C569" s="55"/>
      <c r="D569" s="45"/>
      <c r="E569" s="64"/>
      <c r="F569" s="56"/>
      <c r="G569" s="70"/>
    </row>
    <row r="570" spans="1:7">
      <c r="A570" s="54"/>
      <c r="B570" s="54"/>
      <c r="C570" s="55"/>
      <c r="D570" s="45"/>
      <c r="E570" s="64"/>
      <c r="F570" s="56"/>
      <c r="G570" s="70"/>
    </row>
    <row r="571" spans="1:7">
      <c r="A571" s="54"/>
      <c r="B571" s="54"/>
      <c r="C571" s="55"/>
      <c r="D571" s="45"/>
      <c r="E571" s="64"/>
      <c r="F571" s="56"/>
      <c r="G571" s="70"/>
    </row>
    <row r="572" spans="1:7">
      <c r="A572" s="54"/>
      <c r="B572" s="54"/>
      <c r="C572" s="55"/>
      <c r="D572" s="45"/>
      <c r="E572" s="64"/>
      <c r="F572" s="56"/>
      <c r="G572" s="70"/>
    </row>
    <row r="573" spans="1:7">
      <c r="A573" s="54"/>
      <c r="B573" s="54"/>
      <c r="C573" s="55"/>
      <c r="D573" s="45"/>
      <c r="E573" s="64"/>
      <c r="F573" s="56"/>
      <c r="G573" s="70"/>
    </row>
    <row r="574" spans="1:7">
      <c r="A574" s="54"/>
      <c r="B574" s="54"/>
      <c r="C574" s="55"/>
      <c r="D574" s="45"/>
      <c r="E574" s="64"/>
      <c r="F574" s="56"/>
      <c r="G574" s="70"/>
    </row>
    <row r="575" spans="1:7">
      <c r="A575" s="54"/>
      <c r="B575" s="54"/>
      <c r="C575" s="55"/>
      <c r="D575" s="45"/>
      <c r="E575" s="64"/>
      <c r="F575" s="56"/>
      <c r="G575" s="70"/>
    </row>
    <row r="576" spans="1:7">
      <c r="A576" s="54"/>
      <c r="B576" s="54"/>
      <c r="C576" s="55"/>
      <c r="D576" s="45"/>
      <c r="E576" s="64"/>
      <c r="F576" s="56"/>
      <c r="G576" s="70"/>
    </row>
    <row r="577" spans="1:7">
      <c r="A577" s="54"/>
      <c r="B577" s="54"/>
      <c r="C577" s="55"/>
      <c r="D577" s="45"/>
      <c r="E577" s="64"/>
      <c r="F577" s="56"/>
      <c r="G577" s="70"/>
    </row>
    <row r="578" spans="1:7">
      <c r="A578" s="54"/>
      <c r="B578" s="54"/>
      <c r="C578" s="55"/>
      <c r="D578" s="45"/>
      <c r="E578" s="64"/>
      <c r="F578" s="56"/>
      <c r="G578" s="70"/>
    </row>
    <row r="579" spans="1:7">
      <c r="A579" s="54"/>
      <c r="B579" s="54"/>
      <c r="C579" s="55"/>
      <c r="D579" s="45"/>
      <c r="E579" s="64"/>
      <c r="F579" s="56"/>
      <c r="G579" s="70"/>
    </row>
    <row r="580" spans="1:7">
      <c r="A580" s="54"/>
      <c r="B580" s="54"/>
      <c r="C580" s="55"/>
      <c r="D580" s="45"/>
      <c r="E580" s="64"/>
      <c r="F580" s="56"/>
      <c r="G580" s="70"/>
    </row>
    <row r="581" spans="1:7">
      <c r="A581" s="54"/>
      <c r="B581" s="54"/>
      <c r="C581" s="55"/>
      <c r="D581" s="45"/>
      <c r="E581" s="64"/>
      <c r="F581" s="56"/>
      <c r="G581" s="70"/>
    </row>
    <row r="582" spans="1:7">
      <c r="A582" s="54"/>
      <c r="B582" s="54"/>
      <c r="C582" s="55"/>
      <c r="D582" s="45"/>
      <c r="E582" s="64"/>
      <c r="F582" s="56"/>
      <c r="G582" s="70"/>
    </row>
    <row r="583" spans="1:7">
      <c r="A583" s="54"/>
      <c r="B583" s="54"/>
      <c r="C583" s="55"/>
      <c r="D583" s="45"/>
      <c r="E583" s="64"/>
      <c r="F583" s="56"/>
      <c r="G583" s="70"/>
    </row>
    <row r="584" spans="1:7">
      <c r="A584" s="54"/>
      <c r="B584" s="54"/>
      <c r="C584" s="55"/>
      <c r="D584" s="45"/>
      <c r="E584" s="64"/>
      <c r="F584" s="56"/>
      <c r="G584" s="70"/>
    </row>
    <row r="585" spans="1:7">
      <c r="A585" s="54"/>
      <c r="B585" s="54"/>
      <c r="C585" s="55"/>
      <c r="D585" s="45"/>
      <c r="E585" s="64"/>
      <c r="F585" s="56"/>
      <c r="G585" s="70"/>
    </row>
    <row r="586" spans="1:7">
      <c r="A586" s="54"/>
      <c r="B586" s="54"/>
      <c r="C586" s="55"/>
      <c r="D586" s="45"/>
      <c r="E586" s="64"/>
      <c r="F586" s="56"/>
      <c r="G586" s="70"/>
    </row>
    <row r="587" spans="1:7">
      <c r="A587" s="54"/>
      <c r="B587" s="54"/>
      <c r="C587" s="55"/>
      <c r="D587" s="45"/>
      <c r="E587" s="64"/>
      <c r="F587" s="56"/>
      <c r="G587" s="70"/>
    </row>
    <row r="588" spans="1:7">
      <c r="A588" s="54"/>
      <c r="B588" s="54"/>
      <c r="C588" s="55"/>
      <c r="D588" s="45"/>
      <c r="E588" s="64"/>
      <c r="F588" s="56"/>
      <c r="G588" s="70"/>
    </row>
    <row r="589" spans="1:7">
      <c r="A589" s="54"/>
      <c r="B589" s="54"/>
      <c r="C589" s="55"/>
      <c r="D589" s="45"/>
      <c r="E589" s="64"/>
      <c r="F589" s="56"/>
      <c r="G589" s="70"/>
    </row>
    <row r="590" spans="1:7">
      <c r="A590" s="54"/>
      <c r="B590" s="54"/>
      <c r="C590" s="55"/>
      <c r="D590" s="45"/>
      <c r="E590" s="64"/>
      <c r="F590" s="56"/>
      <c r="G590" s="70"/>
    </row>
    <row r="591" spans="1:7">
      <c r="A591" s="54"/>
      <c r="B591" s="54"/>
      <c r="C591" s="55"/>
      <c r="D591" s="45"/>
      <c r="E591" s="64"/>
      <c r="F591" s="56"/>
      <c r="G591" s="70"/>
    </row>
    <row r="592" spans="1:7">
      <c r="A592" s="54"/>
      <c r="B592" s="54"/>
      <c r="C592" s="55"/>
      <c r="D592" s="45"/>
      <c r="E592" s="64"/>
      <c r="F592" s="56"/>
      <c r="G592" s="70"/>
    </row>
    <row r="593" spans="1:7">
      <c r="A593" s="54"/>
      <c r="B593" s="54"/>
      <c r="C593" s="55"/>
      <c r="D593" s="45"/>
      <c r="E593" s="64"/>
      <c r="F593" s="56"/>
      <c r="G593" s="70"/>
    </row>
    <row r="594" spans="1:7">
      <c r="A594" s="54"/>
      <c r="B594" s="54"/>
      <c r="C594" s="55"/>
      <c r="D594" s="45"/>
      <c r="E594" s="64"/>
      <c r="F594" s="56"/>
      <c r="G594" s="70"/>
    </row>
    <row r="595" spans="1:7">
      <c r="A595" s="54"/>
      <c r="B595" s="54"/>
      <c r="C595" s="55"/>
      <c r="D595" s="45"/>
      <c r="E595" s="64"/>
      <c r="F595" s="56"/>
      <c r="G595" s="70"/>
    </row>
    <row r="596" spans="1:7">
      <c r="A596" s="54"/>
      <c r="B596" s="54"/>
      <c r="C596" s="55"/>
      <c r="D596" s="45"/>
      <c r="E596" s="64"/>
      <c r="F596" s="56"/>
      <c r="G596" s="70"/>
    </row>
  </sheetData>
  <sheetProtection algorithmName="SHA-512" hashValue="F4EcY2cRXfrbO85Q4VW07+SbkjCUWXqI5RhXKrT81MluqSzvkfrIawFPeP0mKakLjujcgFw4z7P0IgRjs2XuVQ==" saltValue="q/3xA064pnccnKHNRIwuwQ==" spinCount="100000" sheet="1" objects="1" scenarios="1"/>
  <protectedRanges>
    <protectedRange sqref="F33:F414" name="Range1"/>
  </protectedRanges>
  <mergeCells count="18">
    <mergeCell ref="A21:G21"/>
    <mergeCell ref="A22:G22"/>
    <mergeCell ref="A23:G23"/>
    <mergeCell ref="A24:G24"/>
    <mergeCell ref="A25:G25"/>
    <mergeCell ref="A5:C5"/>
    <mergeCell ref="A14:G14"/>
    <mergeCell ref="A15:G15"/>
    <mergeCell ref="A16:G16"/>
    <mergeCell ref="A17:G17"/>
    <mergeCell ref="A19:G19"/>
    <mergeCell ref="A20:G20"/>
    <mergeCell ref="A18:G18"/>
    <mergeCell ref="A9:G9"/>
    <mergeCell ref="A10:G10"/>
    <mergeCell ref="A11:G11"/>
    <mergeCell ref="A12:G12"/>
    <mergeCell ref="A13:G13"/>
  </mergeCells>
  <phoneticPr fontId="17" type="noConversion"/>
  <printOptions horizontalCentered="1"/>
  <pageMargins left="0.78740157480314965" right="0.39370078740157483" top="0.39370078740157483" bottom="0.59055118110236227" header="0.39370078740157483" footer="0.19685039370078741"/>
  <pageSetup paperSize="9" scale="82" fitToHeight="0" orientation="portrait" r:id="rId1"/>
  <headerFooter alignWithMargins="0">
    <oddHeader xml:space="preserve">&amp;L&amp;"Arial,Uobičajeno"&amp;7
</oddHeader>
    <oddFooter>&amp;L&amp;10Rencon d.o.o.&amp;C&amp;P/&amp;N</oddFooter>
  </headerFooter>
  <rowBreaks count="23" manualBreakCount="23">
    <brk id="16" max="6" man="1"/>
    <brk id="25" max="6" man="1"/>
    <brk id="41" max="6" man="1"/>
    <brk id="58" max="6" man="1"/>
    <brk id="74" max="6" man="1"/>
    <brk id="92" max="6" man="1"/>
    <brk id="113" max="6" man="1"/>
    <brk id="132" max="6" man="1"/>
    <brk id="154" max="6" man="1"/>
    <brk id="175" max="6" man="1"/>
    <brk id="194" max="6" man="1"/>
    <brk id="209" max="6" man="1"/>
    <brk id="221" max="6" man="1"/>
    <brk id="230" max="6" man="1"/>
    <brk id="242" max="6" man="1"/>
    <brk id="252" max="6" man="1"/>
    <brk id="267" max="6" man="1"/>
    <brk id="280" max="6" man="1"/>
    <brk id="294" max="6" man="1"/>
    <brk id="319" max="6" man="1"/>
    <brk id="342" max="6" man="1"/>
    <brk id="363" max="6" man="1"/>
    <brk id="381" max="6" man="1"/>
  </rowBreaks>
  <ignoredErrors>
    <ignoredError sqref="B163 B127"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9389629810485"/>
    <pageSetUpPr fitToPage="1"/>
  </sheetPr>
  <dimension ref="A1:L45"/>
  <sheetViews>
    <sheetView topLeftCell="A4" zoomScale="110" zoomScaleNormal="110" zoomScaleSheetLayoutView="110" workbookViewId="0">
      <selection activeCell="C33" sqref="C33"/>
    </sheetView>
  </sheetViews>
  <sheetFormatPr defaultRowHeight="12.75"/>
  <cols>
    <col min="1" max="1" width="9.44140625" style="4" customWidth="1"/>
    <col min="2" max="3" width="19" style="4" customWidth="1"/>
    <col min="4" max="6" width="8.88671875" style="4"/>
    <col min="7" max="7" width="12.77734375" style="4" customWidth="1"/>
    <col min="8" max="8" width="11" style="4" customWidth="1"/>
    <col min="9" max="9" width="8.88671875" style="4"/>
    <col min="10" max="10" width="13.5546875" style="4" customWidth="1"/>
    <col min="11" max="11" width="8.88671875" style="4"/>
    <col min="12" max="12" width="10.109375" style="4" customWidth="1"/>
    <col min="13" max="16384" width="8.88671875" style="4"/>
  </cols>
  <sheetData>
    <row r="1" spans="1:7" ht="13.5" thickBot="1"/>
    <row r="2" spans="1:7" s="5" customFormat="1" ht="12.6" customHeight="1" thickTop="1">
      <c r="A2" s="530" t="s">
        <v>98</v>
      </c>
      <c r="B2" s="531" t="s">
        <v>144</v>
      </c>
      <c r="C2" s="531"/>
      <c r="D2" s="532"/>
      <c r="E2" s="533"/>
      <c r="F2" s="533"/>
      <c r="G2" s="533"/>
    </row>
    <row r="3" spans="1:7" s="5" customFormat="1" ht="12.75" customHeight="1">
      <c r="A3" s="514"/>
      <c r="B3" s="514" t="s">
        <v>145</v>
      </c>
      <c r="C3" s="514"/>
      <c r="D3" s="515"/>
      <c r="E3" s="516"/>
      <c r="F3" s="516"/>
      <c r="G3" s="516"/>
    </row>
    <row r="4" spans="1:7" s="6" customFormat="1" ht="16.5" customHeight="1">
      <c r="A4" s="514"/>
      <c r="B4" s="517" t="s">
        <v>146</v>
      </c>
      <c r="C4" s="517"/>
      <c r="D4" s="518"/>
      <c r="E4" s="519"/>
      <c r="F4" s="519"/>
      <c r="G4" s="519"/>
    </row>
    <row r="5" spans="1:7" s="6" customFormat="1" ht="39" customHeight="1">
      <c r="A5" s="520" t="s">
        <v>97</v>
      </c>
      <c r="B5" s="797" t="s">
        <v>171</v>
      </c>
      <c r="C5" s="797"/>
      <c r="D5" s="797"/>
      <c r="E5" s="797"/>
      <c r="F5" s="797"/>
      <c r="G5" s="797"/>
    </row>
    <row r="6" spans="1:7" s="6" customFormat="1" ht="12.75" customHeight="1">
      <c r="A6" s="521"/>
      <c r="B6" s="797"/>
      <c r="C6" s="797"/>
      <c r="D6" s="797"/>
      <c r="E6" s="797"/>
      <c r="F6" s="797"/>
      <c r="G6" s="797"/>
    </row>
    <row r="7" spans="1:7" s="5" customFormat="1">
      <c r="A7" s="522" t="s">
        <v>96</v>
      </c>
      <c r="B7" s="523" t="s">
        <v>172</v>
      </c>
      <c r="C7" s="524"/>
      <c r="D7" s="525"/>
      <c r="E7" s="526"/>
      <c r="F7" s="526"/>
      <c r="G7" s="526"/>
    </row>
    <row r="8" spans="1:7" s="5" customFormat="1">
      <c r="A8" s="522" t="s">
        <v>141</v>
      </c>
      <c r="B8" s="522" t="s">
        <v>173</v>
      </c>
      <c r="C8" s="522"/>
      <c r="D8" s="522"/>
      <c r="E8" s="526"/>
      <c r="F8" s="526"/>
      <c r="G8" s="526"/>
    </row>
    <row r="9" spans="1:7" s="5" customFormat="1" ht="13.5" thickBot="1">
      <c r="A9" s="527" t="s">
        <v>50</v>
      </c>
      <c r="B9" s="527" t="s">
        <v>88</v>
      </c>
      <c r="C9" s="527"/>
      <c r="D9" s="528"/>
      <c r="E9" s="529"/>
      <c r="F9" s="529"/>
      <c r="G9" s="529"/>
    </row>
    <row r="10" spans="1:7" s="5" customFormat="1" ht="22.5" customHeight="1" thickTop="1">
      <c r="A10" s="7"/>
      <c r="B10" s="8"/>
      <c r="C10" s="8"/>
      <c r="D10" s="9"/>
      <c r="E10" s="10"/>
      <c r="F10" s="11"/>
      <c r="G10" s="12"/>
    </row>
    <row r="11" spans="1:7" s="5" customFormat="1" ht="39.950000000000003" customHeight="1" thickBot="1">
      <c r="A11" s="7"/>
      <c r="B11" s="8"/>
      <c r="C11" s="8"/>
      <c r="D11" s="9"/>
      <c r="E11" s="10"/>
      <c r="F11" s="11"/>
      <c r="G11" s="12"/>
    </row>
    <row r="12" spans="1:7" s="5" customFormat="1" ht="25.5" customHeight="1" thickBot="1">
      <c r="A12" s="795" t="s">
        <v>609</v>
      </c>
      <c r="B12" s="796"/>
      <c r="C12" s="796"/>
      <c r="D12" s="796"/>
      <c r="E12" s="796"/>
      <c r="F12" s="796"/>
      <c r="G12" s="796"/>
    </row>
    <row r="13" spans="1:7" s="5" customFormat="1" ht="24.95" customHeight="1">
      <c r="A13" s="13"/>
      <c r="B13" s="14"/>
      <c r="C13" s="42"/>
      <c r="D13" s="15"/>
      <c r="E13" s="16"/>
      <c r="F13" s="16"/>
      <c r="G13" s="16"/>
    </row>
    <row r="14" spans="1:7" s="5" customFormat="1">
      <c r="A14" s="506" t="s">
        <v>99</v>
      </c>
      <c r="B14" s="507" t="s">
        <v>61</v>
      </c>
      <c r="C14" s="507"/>
      <c r="D14" s="508"/>
      <c r="E14" s="509"/>
      <c r="F14" s="509"/>
      <c r="G14" s="510">
        <f>'Građevinski projekt-PROMETNICE'!G92</f>
        <v>0</v>
      </c>
    </row>
    <row r="15" spans="1:7" s="5" customFormat="1" ht="12.95" customHeight="1">
      <c r="A15" s="17"/>
      <c r="B15" s="18"/>
      <c r="C15" s="18"/>
      <c r="D15" s="15"/>
      <c r="E15" s="16"/>
      <c r="F15" s="16"/>
      <c r="G15" s="71"/>
    </row>
    <row r="16" spans="1:7" s="5" customFormat="1">
      <c r="A16" s="506" t="s">
        <v>100</v>
      </c>
      <c r="B16" s="507" t="s">
        <v>62</v>
      </c>
      <c r="C16" s="507"/>
      <c r="D16" s="508"/>
      <c r="E16" s="509"/>
      <c r="F16" s="509"/>
      <c r="G16" s="510">
        <f>'Građevinski projekt-PROMETNICE'!G182</f>
        <v>0</v>
      </c>
    </row>
    <row r="17" spans="1:12" s="5" customFormat="1" ht="12.95" customHeight="1">
      <c r="A17" s="17"/>
      <c r="B17" s="18"/>
      <c r="C17" s="18"/>
      <c r="D17" s="15"/>
      <c r="E17" s="16"/>
      <c r="F17" s="16"/>
      <c r="G17" s="71"/>
    </row>
    <row r="18" spans="1:12" s="5" customFormat="1">
      <c r="A18" s="506" t="s">
        <v>101</v>
      </c>
      <c r="B18" s="507" t="s">
        <v>63</v>
      </c>
      <c r="C18" s="507"/>
      <c r="D18" s="508"/>
      <c r="E18" s="509"/>
      <c r="F18" s="509"/>
      <c r="G18" s="510">
        <f>'Građevinski projekt-PROMETNICE'!G304</f>
        <v>0</v>
      </c>
    </row>
    <row r="19" spans="1:12" s="5" customFormat="1" ht="12.95" customHeight="1">
      <c r="A19" s="17"/>
      <c r="B19" s="18"/>
      <c r="C19" s="18"/>
      <c r="D19" s="15"/>
      <c r="E19" s="16"/>
      <c r="F19" s="16"/>
      <c r="G19" s="71"/>
    </row>
    <row r="20" spans="1:12" s="5" customFormat="1">
      <c r="A20" s="506" t="s">
        <v>102</v>
      </c>
      <c r="B20" s="507" t="s">
        <v>71</v>
      </c>
      <c r="C20" s="507"/>
      <c r="D20" s="508"/>
      <c r="E20" s="509"/>
      <c r="F20" s="509"/>
      <c r="G20" s="510">
        <f>'Građevinski projekt-PROMETNICE'!G342</f>
        <v>0</v>
      </c>
    </row>
    <row r="21" spans="1:12" s="5" customFormat="1" ht="12.95" customHeight="1">
      <c r="A21" s="17"/>
      <c r="B21" s="18"/>
      <c r="C21" s="18"/>
      <c r="D21" s="15"/>
      <c r="E21" s="16"/>
      <c r="F21" s="16"/>
      <c r="G21" s="72"/>
    </row>
    <row r="22" spans="1:12" s="5" customFormat="1">
      <c r="A22" s="506" t="s">
        <v>103</v>
      </c>
      <c r="B22" s="507" t="s">
        <v>428</v>
      </c>
      <c r="C22" s="507"/>
      <c r="D22" s="508"/>
      <c r="E22" s="509"/>
      <c r="F22" s="509"/>
      <c r="G22" s="510">
        <f>'Građevinski projekt-PROMETNICE'!G401</f>
        <v>0</v>
      </c>
    </row>
    <row r="23" spans="1:12" s="5" customFormat="1" ht="12.95" customHeight="1">
      <c r="A23" s="412"/>
      <c r="B23" s="413"/>
      <c r="C23" s="413"/>
      <c r="D23" s="410"/>
      <c r="E23" s="411"/>
      <c r="F23" s="411"/>
      <c r="G23" s="736"/>
    </row>
    <row r="24" spans="1:12" s="5" customFormat="1">
      <c r="A24" s="506" t="s">
        <v>589</v>
      </c>
      <c r="B24" s="507" t="s">
        <v>590</v>
      </c>
      <c r="C24" s="507"/>
      <c r="D24" s="508"/>
      <c r="E24" s="509"/>
      <c r="F24" s="509"/>
      <c r="G24" s="510">
        <f>'Građevinski projekt-PROMETNICE'!G414</f>
        <v>0</v>
      </c>
    </row>
    <row r="25" spans="1:12" s="5" customFormat="1" ht="24.95" customHeight="1" thickBot="1">
      <c r="A25" s="19"/>
      <c r="B25" s="18"/>
      <c r="C25" s="18"/>
      <c r="D25" s="15"/>
      <c r="E25" s="16"/>
      <c r="F25" s="16"/>
      <c r="G25" s="20"/>
    </row>
    <row r="26" spans="1:12" s="5" customFormat="1" ht="28.5" customHeight="1" thickBot="1">
      <c r="A26" s="511"/>
      <c r="B26" s="512" t="s">
        <v>92</v>
      </c>
      <c r="C26" s="512"/>
      <c r="D26" s="511"/>
      <c r="E26" s="511"/>
      <c r="F26" s="511"/>
      <c r="G26" s="513">
        <f>SUM(G14:G25)</f>
        <v>0</v>
      </c>
      <c r="J26" s="32"/>
      <c r="K26" s="31"/>
    </row>
    <row r="27" spans="1:12" s="5" customFormat="1" ht="12.95" customHeight="1" thickBot="1">
      <c r="A27" s="21"/>
      <c r="B27" s="22"/>
      <c r="C27" s="22"/>
      <c r="D27" s="23"/>
      <c r="E27" s="24"/>
      <c r="F27" s="25"/>
      <c r="G27" s="73"/>
      <c r="J27" s="30"/>
    </row>
    <row r="28" spans="1:12" s="5" customFormat="1" ht="24" customHeight="1" thickBot="1">
      <c r="A28" s="511"/>
      <c r="B28" s="512" t="s">
        <v>176</v>
      </c>
      <c r="C28" s="512"/>
      <c r="D28" s="511"/>
      <c r="E28" s="511"/>
      <c r="F28" s="511"/>
      <c r="G28" s="513">
        <f>G26*0.25</f>
        <v>0</v>
      </c>
      <c r="I28" s="67"/>
      <c r="J28" s="30"/>
    </row>
    <row r="29" spans="1:12" s="5" customFormat="1" ht="12.95" customHeight="1" thickBot="1">
      <c r="A29" s="21"/>
      <c r="B29" s="22"/>
      <c r="C29" s="22"/>
      <c r="D29" s="23"/>
      <c r="E29" s="24"/>
      <c r="F29" s="25"/>
      <c r="G29" s="73"/>
      <c r="J29" s="30"/>
    </row>
    <row r="30" spans="1:12" s="5" customFormat="1" ht="29.25" customHeight="1" thickBot="1">
      <c r="A30" s="511"/>
      <c r="B30" s="512" t="s">
        <v>95</v>
      </c>
      <c r="C30" s="512"/>
      <c r="D30" s="511"/>
      <c r="E30" s="511"/>
      <c r="F30" s="511"/>
      <c r="G30" s="513">
        <f>SUM(G26:G28)</f>
        <v>0</v>
      </c>
      <c r="J30" s="32"/>
    </row>
    <row r="31" spans="1:12" s="5" customFormat="1">
      <c r="A31" s="21"/>
      <c r="B31" s="22"/>
      <c r="C31" s="22"/>
      <c r="D31" s="23"/>
      <c r="E31" s="24"/>
      <c r="F31" s="25"/>
      <c r="G31" s="26"/>
      <c r="I31" s="67"/>
    </row>
    <row r="32" spans="1:12">
      <c r="L32" s="27"/>
    </row>
    <row r="33" spans="4:7">
      <c r="G33" s="29"/>
    </row>
    <row r="34" spans="4:7" ht="15" customHeight="1">
      <c r="E34" s="798"/>
      <c r="F34" s="798"/>
      <c r="G34" s="798"/>
    </row>
    <row r="35" spans="4:7">
      <c r="F35" s="28"/>
      <c r="G35" s="29"/>
    </row>
    <row r="36" spans="4:7">
      <c r="F36" s="28"/>
      <c r="G36" s="29"/>
    </row>
    <row r="37" spans="4:7" ht="15" customHeight="1">
      <c r="E37" s="798"/>
      <c r="F37" s="798"/>
      <c r="G37" s="798"/>
    </row>
    <row r="38" spans="4:7">
      <c r="F38" s="28"/>
    </row>
    <row r="41" spans="4:7">
      <c r="D41" s="27"/>
      <c r="E41" s="27"/>
      <c r="F41" s="27"/>
      <c r="G41" s="27"/>
    </row>
    <row r="42" spans="4:7">
      <c r="D42" s="27"/>
      <c r="E42" s="27"/>
      <c r="F42" s="27"/>
      <c r="G42" s="27"/>
    </row>
    <row r="43" spans="4:7">
      <c r="D43" s="27"/>
      <c r="E43" s="27"/>
      <c r="F43" s="27"/>
      <c r="G43" s="27"/>
    </row>
    <row r="44" spans="4:7">
      <c r="D44" s="27"/>
      <c r="E44" s="27"/>
      <c r="F44" s="27"/>
      <c r="G44" s="27"/>
    </row>
    <row r="45" spans="4:7">
      <c r="D45" s="27"/>
      <c r="E45" s="27"/>
      <c r="F45" s="27"/>
      <c r="G45" s="27"/>
    </row>
  </sheetData>
  <sheetProtection algorithmName="SHA-512" hashValue="2xD/Rs/RuSrkL+P5wvvIm9i0AgCPotVu79q7apdEZt6H4rQ+ebMuN544Hfe2AsMWf7U9EArDvL8yvY8ANdv6LQ==" saltValue="Vyf1Kj0Zv9AUrNStJxB6kg==" spinCount="100000" sheet="1" objects="1" scenarios="1"/>
  <mergeCells count="5">
    <mergeCell ref="A12:G12"/>
    <mergeCell ref="B5:G5"/>
    <mergeCell ref="E34:G34"/>
    <mergeCell ref="E37:G37"/>
    <mergeCell ref="B6:G6"/>
  </mergeCells>
  <phoneticPr fontId="17" type="noConversion"/>
  <printOptions horizontalCentered="1"/>
  <pageMargins left="0.78740157480314965" right="0.39370078740157483" top="0.78740157480314965" bottom="0.39370078740157483" header="0.39370078740157483" footer="0.19685039370078741"/>
  <pageSetup paperSize="9" scale="87" fitToHeight="0" orientation="portrait" r:id="rId1"/>
  <headerFooter alignWithMargins="0">
    <oddFooter>&amp;LRencon d.o.o.&amp;C&amp;P/&amp;N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39997558519241921"/>
    <pageSetUpPr fitToPage="1"/>
  </sheetPr>
  <dimension ref="A1:CA73"/>
  <sheetViews>
    <sheetView showZeros="0" topLeftCell="A63" zoomScale="115" zoomScaleNormal="115" zoomScaleSheetLayoutView="110" workbookViewId="0">
      <selection activeCell="H70" sqref="H70"/>
    </sheetView>
  </sheetViews>
  <sheetFormatPr defaultColWidth="8.21875" defaultRowHeight="12.75"/>
  <cols>
    <col min="1" max="1" width="3.77734375" style="676" customWidth="1"/>
    <col min="2" max="2" width="2.77734375" style="676" customWidth="1"/>
    <col min="3" max="3" width="2.44140625" style="676" customWidth="1"/>
    <col min="4" max="4" width="38.21875" style="648" customWidth="1"/>
    <col min="5" max="5" width="8.5546875" style="677" customWidth="1"/>
    <col min="6" max="6" width="9.109375" style="678" customWidth="1"/>
    <col min="7" max="7" width="8.109375" style="678" customWidth="1"/>
    <col min="8" max="8" width="11.44140625" style="679" customWidth="1"/>
    <col min="9" max="202" width="8.21875" style="648"/>
    <col min="203" max="203" width="3.77734375" style="648" customWidth="1"/>
    <col min="204" max="204" width="2.77734375" style="648" customWidth="1"/>
    <col min="205" max="205" width="2.44140625" style="648" customWidth="1"/>
    <col min="206" max="206" width="38.21875" style="648" customWidth="1"/>
    <col min="207" max="207" width="8.5546875" style="648" customWidth="1"/>
    <col min="208" max="208" width="6.21875" style="648" customWidth="1"/>
    <col min="209" max="209" width="8.109375" style="648" customWidth="1"/>
    <col min="210" max="210" width="11.44140625" style="648" customWidth="1"/>
    <col min="211" max="458" width="8.21875" style="648"/>
    <col min="459" max="459" width="3.77734375" style="648" customWidth="1"/>
    <col min="460" max="460" width="2.77734375" style="648" customWidth="1"/>
    <col min="461" max="461" width="2.44140625" style="648" customWidth="1"/>
    <col min="462" max="462" width="38.21875" style="648" customWidth="1"/>
    <col min="463" max="463" width="8.5546875" style="648" customWidth="1"/>
    <col min="464" max="464" width="6.21875" style="648" customWidth="1"/>
    <col min="465" max="465" width="8.109375" style="648" customWidth="1"/>
    <col min="466" max="466" width="11.44140625" style="648" customWidth="1"/>
    <col min="467" max="714" width="8.21875" style="648"/>
    <col min="715" max="715" width="3.77734375" style="648" customWidth="1"/>
    <col min="716" max="716" width="2.77734375" style="648" customWidth="1"/>
    <col min="717" max="717" width="2.44140625" style="648" customWidth="1"/>
    <col min="718" max="718" width="38.21875" style="648" customWidth="1"/>
    <col min="719" max="719" width="8.5546875" style="648" customWidth="1"/>
    <col min="720" max="720" width="6.21875" style="648" customWidth="1"/>
    <col min="721" max="721" width="8.109375" style="648" customWidth="1"/>
    <col min="722" max="722" width="11.44140625" style="648" customWidth="1"/>
    <col min="723" max="970" width="8.21875" style="648"/>
    <col min="971" max="971" width="3.77734375" style="648" customWidth="1"/>
    <col min="972" max="972" width="2.77734375" style="648" customWidth="1"/>
    <col min="973" max="973" width="2.44140625" style="648" customWidth="1"/>
    <col min="974" max="974" width="38.21875" style="648" customWidth="1"/>
    <col min="975" max="975" width="8.5546875" style="648" customWidth="1"/>
    <col min="976" max="976" width="6.21875" style="648" customWidth="1"/>
    <col min="977" max="977" width="8.109375" style="648" customWidth="1"/>
    <col min="978" max="978" width="11.44140625" style="648" customWidth="1"/>
    <col min="979" max="1226" width="8.21875" style="648"/>
    <col min="1227" max="1227" width="3.77734375" style="648" customWidth="1"/>
    <col min="1228" max="1228" width="2.77734375" style="648" customWidth="1"/>
    <col min="1229" max="1229" width="2.44140625" style="648" customWidth="1"/>
    <col min="1230" max="1230" width="38.21875" style="648" customWidth="1"/>
    <col min="1231" max="1231" width="8.5546875" style="648" customWidth="1"/>
    <col min="1232" max="1232" width="6.21875" style="648" customWidth="1"/>
    <col min="1233" max="1233" width="8.109375" style="648" customWidth="1"/>
    <col min="1234" max="1234" width="11.44140625" style="648" customWidth="1"/>
    <col min="1235" max="1482" width="8.21875" style="648"/>
    <col min="1483" max="1483" width="3.77734375" style="648" customWidth="1"/>
    <col min="1484" max="1484" width="2.77734375" style="648" customWidth="1"/>
    <col min="1485" max="1485" width="2.44140625" style="648" customWidth="1"/>
    <col min="1486" max="1486" width="38.21875" style="648" customWidth="1"/>
    <col min="1487" max="1487" width="8.5546875" style="648" customWidth="1"/>
    <col min="1488" max="1488" width="6.21875" style="648" customWidth="1"/>
    <col min="1489" max="1489" width="8.109375" style="648" customWidth="1"/>
    <col min="1490" max="1490" width="11.44140625" style="648" customWidth="1"/>
    <col min="1491" max="1738" width="8.21875" style="648"/>
    <col min="1739" max="1739" width="3.77734375" style="648" customWidth="1"/>
    <col min="1740" max="1740" width="2.77734375" style="648" customWidth="1"/>
    <col min="1741" max="1741" width="2.44140625" style="648" customWidth="1"/>
    <col min="1742" max="1742" width="38.21875" style="648" customWidth="1"/>
    <col min="1743" max="1743" width="8.5546875" style="648" customWidth="1"/>
    <col min="1744" max="1744" width="6.21875" style="648" customWidth="1"/>
    <col min="1745" max="1745" width="8.109375" style="648" customWidth="1"/>
    <col min="1746" max="1746" width="11.44140625" style="648" customWidth="1"/>
    <col min="1747" max="1994" width="8.21875" style="648"/>
    <col min="1995" max="1995" width="3.77734375" style="648" customWidth="1"/>
    <col min="1996" max="1996" width="2.77734375" style="648" customWidth="1"/>
    <col min="1997" max="1997" width="2.44140625" style="648" customWidth="1"/>
    <col min="1998" max="1998" width="38.21875" style="648" customWidth="1"/>
    <col min="1999" max="1999" width="8.5546875" style="648" customWidth="1"/>
    <col min="2000" max="2000" width="6.21875" style="648" customWidth="1"/>
    <col min="2001" max="2001" width="8.109375" style="648" customWidth="1"/>
    <col min="2002" max="2002" width="11.44140625" style="648" customWidth="1"/>
    <col min="2003" max="2250" width="8.21875" style="648"/>
    <col min="2251" max="2251" width="3.77734375" style="648" customWidth="1"/>
    <col min="2252" max="2252" width="2.77734375" style="648" customWidth="1"/>
    <col min="2253" max="2253" width="2.44140625" style="648" customWidth="1"/>
    <col min="2254" max="2254" width="38.21875" style="648" customWidth="1"/>
    <col min="2255" max="2255" width="8.5546875" style="648" customWidth="1"/>
    <col min="2256" max="2256" width="6.21875" style="648" customWidth="1"/>
    <col min="2257" max="2257" width="8.109375" style="648" customWidth="1"/>
    <col min="2258" max="2258" width="11.44140625" style="648" customWidth="1"/>
    <col min="2259" max="2506" width="8.21875" style="648"/>
    <col min="2507" max="2507" width="3.77734375" style="648" customWidth="1"/>
    <col min="2508" max="2508" width="2.77734375" style="648" customWidth="1"/>
    <col min="2509" max="2509" width="2.44140625" style="648" customWidth="1"/>
    <col min="2510" max="2510" width="38.21875" style="648" customWidth="1"/>
    <col min="2511" max="2511" width="8.5546875" style="648" customWidth="1"/>
    <col min="2512" max="2512" width="6.21875" style="648" customWidth="1"/>
    <col min="2513" max="2513" width="8.109375" style="648" customWidth="1"/>
    <col min="2514" max="2514" width="11.44140625" style="648" customWidth="1"/>
    <col min="2515" max="2762" width="8.21875" style="648"/>
    <col min="2763" max="2763" width="3.77734375" style="648" customWidth="1"/>
    <col min="2764" max="2764" width="2.77734375" style="648" customWidth="1"/>
    <col min="2765" max="2765" width="2.44140625" style="648" customWidth="1"/>
    <col min="2766" max="2766" width="38.21875" style="648" customWidth="1"/>
    <col min="2767" max="2767" width="8.5546875" style="648" customWidth="1"/>
    <col min="2768" max="2768" width="6.21875" style="648" customWidth="1"/>
    <col min="2769" max="2769" width="8.109375" style="648" customWidth="1"/>
    <col min="2770" max="2770" width="11.44140625" style="648" customWidth="1"/>
    <col min="2771" max="3018" width="8.21875" style="648"/>
    <col min="3019" max="3019" width="3.77734375" style="648" customWidth="1"/>
    <col min="3020" max="3020" width="2.77734375" style="648" customWidth="1"/>
    <col min="3021" max="3021" width="2.44140625" style="648" customWidth="1"/>
    <col min="3022" max="3022" width="38.21875" style="648" customWidth="1"/>
    <col min="3023" max="3023" width="8.5546875" style="648" customWidth="1"/>
    <col min="3024" max="3024" width="6.21875" style="648" customWidth="1"/>
    <col min="3025" max="3025" width="8.109375" style="648" customWidth="1"/>
    <col min="3026" max="3026" width="11.44140625" style="648" customWidth="1"/>
    <col min="3027" max="3274" width="8.21875" style="648"/>
    <col min="3275" max="3275" width="3.77734375" style="648" customWidth="1"/>
    <col min="3276" max="3276" width="2.77734375" style="648" customWidth="1"/>
    <col min="3277" max="3277" width="2.44140625" style="648" customWidth="1"/>
    <col min="3278" max="3278" width="38.21875" style="648" customWidth="1"/>
    <col min="3279" max="3279" width="8.5546875" style="648" customWidth="1"/>
    <col min="3280" max="3280" width="6.21875" style="648" customWidth="1"/>
    <col min="3281" max="3281" width="8.109375" style="648" customWidth="1"/>
    <col min="3282" max="3282" width="11.44140625" style="648" customWidth="1"/>
    <col min="3283" max="3530" width="8.21875" style="648"/>
    <col min="3531" max="3531" width="3.77734375" style="648" customWidth="1"/>
    <col min="3532" max="3532" width="2.77734375" style="648" customWidth="1"/>
    <col min="3533" max="3533" width="2.44140625" style="648" customWidth="1"/>
    <col min="3534" max="3534" width="38.21875" style="648" customWidth="1"/>
    <col min="3535" max="3535" width="8.5546875" style="648" customWidth="1"/>
    <col min="3536" max="3536" width="6.21875" style="648" customWidth="1"/>
    <col min="3537" max="3537" width="8.109375" style="648" customWidth="1"/>
    <col min="3538" max="3538" width="11.44140625" style="648" customWidth="1"/>
    <col min="3539" max="3786" width="8.21875" style="648"/>
    <col min="3787" max="3787" width="3.77734375" style="648" customWidth="1"/>
    <col min="3788" max="3788" width="2.77734375" style="648" customWidth="1"/>
    <col min="3789" max="3789" width="2.44140625" style="648" customWidth="1"/>
    <col min="3790" max="3790" width="38.21875" style="648" customWidth="1"/>
    <col min="3791" max="3791" width="8.5546875" style="648" customWidth="1"/>
    <col min="3792" max="3792" width="6.21875" style="648" customWidth="1"/>
    <col min="3793" max="3793" width="8.109375" style="648" customWidth="1"/>
    <col min="3794" max="3794" width="11.44140625" style="648" customWidth="1"/>
    <col min="3795" max="4042" width="8.21875" style="648"/>
    <col min="4043" max="4043" width="3.77734375" style="648" customWidth="1"/>
    <col min="4044" max="4044" width="2.77734375" style="648" customWidth="1"/>
    <col min="4045" max="4045" width="2.44140625" style="648" customWidth="1"/>
    <col min="4046" max="4046" width="38.21875" style="648" customWidth="1"/>
    <col min="4047" max="4047" width="8.5546875" style="648" customWidth="1"/>
    <col min="4048" max="4048" width="6.21875" style="648" customWidth="1"/>
    <col min="4049" max="4049" width="8.109375" style="648" customWidth="1"/>
    <col min="4050" max="4050" width="11.44140625" style="648" customWidth="1"/>
    <col min="4051" max="4298" width="8.21875" style="648"/>
    <col min="4299" max="4299" width="3.77734375" style="648" customWidth="1"/>
    <col min="4300" max="4300" width="2.77734375" style="648" customWidth="1"/>
    <col min="4301" max="4301" width="2.44140625" style="648" customWidth="1"/>
    <col min="4302" max="4302" width="38.21875" style="648" customWidth="1"/>
    <col min="4303" max="4303" width="8.5546875" style="648" customWidth="1"/>
    <col min="4304" max="4304" width="6.21875" style="648" customWidth="1"/>
    <col min="4305" max="4305" width="8.109375" style="648" customWidth="1"/>
    <col min="4306" max="4306" width="11.44140625" style="648" customWidth="1"/>
    <col min="4307" max="4554" width="8.21875" style="648"/>
    <col min="4555" max="4555" width="3.77734375" style="648" customWidth="1"/>
    <col min="4556" max="4556" width="2.77734375" style="648" customWidth="1"/>
    <col min="4557" max="4557" width="2.44140625" style="648" customWidth="1"/>
    <col min="4558" max="4558" width="38.21875" style="648" customWidth="1"/>
    <col min="4559" max="4559" width="8.5546875" style="648" customWidth="1"/>
    <col min="4560" max="4560" width="6.21875" style="648" customWidth="1"/>
    <col min="4561" max="4561" width="8.109375" style="648" customWidth="1"/>
    <col min="4562" max="4562" width="11.44140625" style="648" customWidth="1"/>
    <col min="4563" max="4810" width="8.21875" style="648"/>
    <col min="4811" max="4811" width="3.77734375" style="648" customWidth="1"/>
    <col min="4812" max="4812" width="2.77734375" style="648" customWidth="1"/>
    <col min="4813" max="4813" width="2.44140625" style="648" customWidth="1"/>
    <col min="4814" max="4814" width="38.21875" style="648" customWidth="1"/>
    <col min="4815" max="4815" width="8.5546875" style="648" customWidth="1"/>
    <col min="4816" max="4816" width="6.21875" style="648" customWidth="1"/>
    <col min="4817" max="4817" width="8.109375" style="648" customWidth="1"/>
    <col min="4818" max="4818" width="11.44140625" style="648" customWidth="1"/>
    <col min="4819" max="5066" width="8.21875" style="648"/>
    <col min="5067" max="5067" width="3.77734375" style="648" customWidth="1"/>
    <col min="5068" max="5068" width="2.77734375" style="648" customWidth="1"/>
    <col min="5069" max="5069" width="2.44140625" style="648" customWidth="1"/>
    <col min="5070" max="5070" width="38.21875" style="648" customWidth="1"/>
    <col min="5071" max="5071" width="8.5546875" style="648" customWidth="1"/>
    <col min="5072" max="5072" width="6.21875" style="648" customWidth="1"/>
    <col min="5073" max="5073" width="8.109375" style="648" customWidth="1"/>
    <col min="5074" max="5074" width="11.44140625" style="648" customWidth="1"/>
    <col min="5075" max="5322" width="8.21875" style="648"/>
    <col min="5323" max="5323" width="3.77734375" style="648" customWidth="1"/>
    <col min="5324" max="5324" width="2.77734375" style="648" customWidth="1"/>
    <col min="5325" max="5325" width="2.44140625" style="648" customWidth="1"/>
    <col min="5326" max="5326" width="38.21875" style="648" customWidth="1"/>
    <col min="5327" max="5327" width="8.5546875" style="648" customWidth="1"/>
    <col min="5328" max="5328" width="6.21875" style="648" customWidth="1"/>
    <col min="5329" max="5329" width="8.109375" style="648" customWidth="1"/>
    <col min="5330" max="5330" width="11.44140625" style="648" customWidth="1"/>
    <col min="5331" max="5578" width="8.21875" style="648"/>
    <col min="5579" max="5579" width="3.77734375" style="648" customWidth="1"/>
    <col min="5580" max="5580" width="2.77734375" style="648" customWidth="1"/>
    <col min="5581" max="5581" width="2.44140625" style="648" customWidth="1"/>
    <col min="5582" max="5582" width="38.21875" style="648" customWidth="1"/>
    <col min="5583" max="5583" width="8.5546875" style="648" customWidth="1"/>
    <col min="5584" max="5584" width="6.21875" style="648" customWidth="1"/>
    <col min="5585" max="5585" width="8.109375" style="648" customWidth="1"/>
    <col min="5586" max="5586" width="11.44140625" style="648" customWidth="1"/>
    <col min="5587" max="5834" width="8.21875" style="648"/>
    <col min="5835" max="5835" width="3.77734375" style="648" customWidth="1"/>
    <col min="5836" max="5836" width="2.77734375" style="648" customWidth="1"/>
    <col min="5837" max="5837" width="2.44140625" style="648" customWidth="1"/>
    <col min="5838" max="5838" width="38.21875" style="648" customWidth="1"/>
    <col min="5839" max="5839" width="8.5546875" style="648" customWidth="1"/>
    <col min="5840" max="5840" width="6.21875" style="648" customWidth="1"/>
    <col min="5841" max="5841" width="8.109375" style="648" customWidth="1"/>
    <col min="5842" max="5842" width="11.44140625" style="648" customWidth="1"/>
    <col min="5843" max="6090" width="8.21875" style="648"/>
    <col min="6091" max="6091" width="3.77734375" style="648" customWidth="1"/>
    <col min="6092" max="6092" width="2.77734375" style="648" customWidth="1"/>
    <col min="6093" max="6093" width="2.44140625" style="648" customWidth="1"/>
    <col min="6094" max="6094" width="38.21875" style="648" customWidth="1"/>
    <col min="6095" max="6095" width="8.5546875" style="648" customWidth="1"/>
    <col min="6096" max="6096" width="6.21875" style="648" customWidth="1"/>
    <col min="6097" max="6097" width="8.109375" style="648" customWidth="1"/>
    <col min="6098" max="6098" width="11.44140625" style="648" customWidth="1"/>
    <col min="6099" max="6346" width="8.21875" style="648"/>
    <col min="6347" max="6347" width="3.77734375" style="648" customWidth="1"/>
    <col min="6348" max="6348" width="2.77734375" style="648" customWidth="1"/>
    <col min="6349" max="6349" width="2.44140625" style="648" customWidth="1"/>
    <col min="6350" max="6350" width="38.21875" style="648" customWidth="1"/>
    <col min="6351" max="6351" width="8.5546875" style="648" customWidth="1"/>
    <col min="6352" max="6352" width="6.21875" style="648" customWidth="1"/>
    <col min="6353" max="6353" width="8.109375" style="648" customWidth="1"/>
    <col min="6354" max="6354" width="11.44140625" style="648" customWidth="1"/>
    <col min="6355" max="6602" width="8.21875" style="648"/>
    <col min="6603" max="6603" width="3.77734375" style="648" customWidth="1"/>
    <col min="6604" max="6604" width="2.77734375" style="648" customWidth="1"/>
    <col min="6605" max="6605" width="2.44140625" style="648" customWidth="1"/>
    <col min="6606" max="6606" width="38.21875" style="648" customWidth="1"/>
    <col min="6607" max="6607" width="8.5546875" style="648" customWidth="1"/>
    <col min="6608" max="6608" width="6.21875" style="648" customWidth="1"/>
    <col min="6609" max="6609" width="8.109375" style="648" customWidth="1"/>
    <col min="6610" max="6610" width="11.44140625" style="648" customWidth="1"/>
    <col min="6611" max="6858" width="8.21875" style="648"/>
    <col min="6859" max="6859" width="3.77734375" style="648" customWidth="1"/>
    <col min="6860" max="6860" width="2.77734375" style="648" customWidth="1"/>
    <col min="6861" max="6861" width="2.44140625" style="648" customWidth="1"/>
    <col min="6862" max="6862" width="38.21875" style="648" customWidth="1"/>
    <col min="6863" max="6863" width="8.5546875" style="648" customWidth="1"/>
    <col min="6864" max="6864" width="6.21875" style="648" customWidth="1"/>
    <col min="6865" max="6865" width="8.109375" style="648" customWidth="1"/>
    <col min="6866" max="6866" width="11.44140625" style="648" customWidth="1"/>
    <col min="6867" max="7114" width="8.21875" style="648"/>
    <col min="7115" max="7115" width="3.77734375" style="648" customWidth="1"/>
    <col min="7116" max="7116" width="2.77734375" style="648" customWidth="1"/>
    <col min="7117" max="7117" width="2.44140625" style="648" customWidth="1"/>
    <col min="7118" max="7118" width="38.21875" style="648" customWidth="1"/>
    <col min="7119" max="7119" width="8.5546875" style="648" customWidth="1"/>
    <col min="7120" max="7120" width="6.21875" style="648" customWidth="1"/>
    <col min="7121" max="7121" width="8.109375" style="648" customWidth="1"/>
    <col min="7122" max="7122" width="11.44140625" style="648" customWidth="1"/>
    <col min="7123" max="7370" width="8.21875" style="648"/>
    <col min="7371" max="7371" width="3.77734375" style="648" customWidth="1"/>
    <col min="7372" max="7372" width="2.77734375" style="648" customWidth="1"/>
    <col min="7373" max="7373" width="2.44140625" style="648" customWidth="1"/>
    <col min="7374" max="7374" width="38.21875" style="648" customWidth="1"/>
    <col min="7375" max="7375" width="8.5546875" style="648" customWidth="1"/>
    <col min="7376" max="7376" width="6.21875" style="648" customWidth="1"/>
    <col min="7377" max="7377" width="8.109375" style="648" customWidth="1"/>
    <col min="7378" max="7378" width="11.44140625" style="648" customWidth="1"/>
    <col min="7379" max="7626" width="8.21875" style="648"/>
    <col min="7627" max="7627" width="3.77734375" style="648" customWidth="1"/>
    <col min="7628" max="7628" width="2.77734375" style="648" customWidth="1"/>
    <col min="7629" max="7629" width="2.44140625" style="648" customWidth="1"/>
    <col min="7630" max="7630" width="38.21875" style="648" customWidth="1"/>
    <col min="7631" max="7631" width="8.5546875" style="648" customWidth="1"/>
    <col min="7632" max="7632" width="6.21875" style="648" customWidth="1"/>
    <col min="7633" max="7633" width="8.109375" style="648" customWidth="1"/>
    <col min="7634" max="7634" width="11.44140625" style="648" customWidth="1"/>
    <col min="7635" max="7882" width="8.21875" style="648"/>
    <col min="7883" max="7883" width="3.77734375" style="648" customWidth="1"/>
    <col min="7884" max="7884" width="2.77734375" style="648" customWidth="1"/>
    <col min="7885" max="7885" width="2.44140625" style="648" customWidth="1"/>
    <col min="7886" max="7886" width="38.21875" style="648" customWidth="1"/>
    <col min="7887" max="7887" width="8.5546875" style="648" customWidth="1"/>
    <col min="7888" max="7888" width="6.21875" style="648" customWidth="1"/>
    <col min="7889" max="7889" width="8.109375" style="648" customWidth="1"/>
    <col min="7890" max="7890" width="11.44140625" style="648" customWidth="1"/>
    <col min="7891" max="8138" width="8.21875" style="648"/>
    <col min="8139" max="8139" width="3.77734375" style="648" customWidth="1"/>
    <col min="8140" max="8140" width="2.77734375" style="648" customWidth="1"/>
    <col min="8141" max="8141" width="2.44140625" style="648" customWidth="1"/>
    <col min="8142" max="8142" width="38.21875" style="648" customWidth="1"/>
    <col min="8143" max="8143" width="8.5546875" style="648" customWidth="1"/>
    <col min="8144" max="8144" width="6.21875" style="648" customWidth="1"/>
    <col min="8145" max="8145" width="8.109375" style="648" customWidth="1"/>
    <col min="8146" max="8146" width="11.44140625" style="648" customWidth="1"/>
    <col min="8147" max="8394" width="8.21875" style="648"/>
    <col min="8395" max="8395" width="3.77734375" style="648" customWidth="1"/>
    <col min="8396" max="8396" width="2.77734375" style="648" customWidth="1"/>
    <col min="8397" max="8397" width="2.44140625" style="648" customWidth="1"/>
    <col min="8398" max="8398" width="38.21875" style="648" customWidth="1"/>
    <col min="8399" max="8399" width="8.5546875" style="648" customWidth="1"/>
    <col min="8400" max="8400" width="6.21875" style="648" customWidth="1"/>
    <col min="8401" max="8401" width="8.109375" style="648" customWidth="1"/>
    <col min="8402" max="8402" width="11.44140625" style="648" customWidth="1"/>
    <col min="8403" max="8650" width="8.21875" style="648"/>
    <col min="8651" max="8651" width="3.77734375" style="648" customWidth="1"/>
    <col min="8652" max="8652" width="2.77734375" style="648" customWidth="1"/>
    <col min="8653" max="8653" width="2.44140625" style="648" customWidth="1"/>
    <col min="8654" max="8654" width="38.21875" style="648" customWidth="1"/>
    <col min="8655" max="8655" width="8.5546875" style="648" customWidth="1"/>
    <col min="8656" max="8656" width="6.21875" style="648" customWidth="1"/>
    <col min="8657" max="8657" width="8.109375" style="648" customWidth="1"/>
    <col min="8658" max="8658" width="11.44140625" style="648" customWidth="1"/>
    <col min="8659" max="8906" width="8.21875" style="648"/>
    <col min="8907" max="8907" width="3.77734375" style="648" customWidth="1"/>
    <col min="8908" max="8908" width="2.77734375" style="648" customWidth="1"/>
    <col min="8909" max="8909" width="2.44140625" style="648" customWidth="1"/>
    <col min="8910" max="8910" width="38.21875" style="648" customWidth="1"/>
    <col min="8911" max="8911" width="8.5546875" style="648" customWidth="1"/>
    <col min="8912" max="8912" width="6.21875" style="648" customWidth="1"/>
    <col min="8913" max="8913" width="8.109375" style="648" customWidth="1"/>
    <col min="8914" max="8914" width="11.44140625" style="648" customWidth="1"/>
    <col min="8915" max="9162" width="8.21875" style="648"/>
    <col min="9163" max="9163" width="3.77734375" style="648" customWidth="1"/>
    <col min="9164" max="9164" width="2.77734375" style="648" customWidth="1"/>
    <col min="9165" max="9165" width="2.44140625" style="648" customWidth="1"/>
    <col min="9166" max="9166" width="38.21875" style="648" customWidth="1"/>
    <col min="9167" max="9167" width="8.5546875" style="648" customWidth="1"/>
    <col min="9168" max="9168" width="6.21875" style="648" customWidth="1"/>
    <col min="9169" max="9169" width="8.109375" style="648" customWidth="1"/>
    <col min="9170" max="9170" width="11.44140625" style="648" customWidth="1"/>
    <col min="9171" max="9418" width="8.21875" style="648"/>
    <col min="9419" max="9419" width="3.77734375" style="648" customWidth="1"/>
    <col min="9420" max="9420" width="2.77734375" style="648" customWidth="1"/>
    <col min="9421" max="9421" width="2.44140625" style="648" customWidth="1"/>
    <col min="9422" max="9422" width="38.21875" style="648" customWidth="1"/>
    <col min="9423" max="9423" width="8.5546875" style="648" customWidth="1"/>
    <col min="9424" max="9424" width="6.21875" style="648" customWidth="1"/>
    <col min="9425" max="9425" width="8.109375" style="648" customWidth="1"/>
    <col min="9426" max="9426" width="11.44140625" style="648" customWidth="1"/>
    <col min="9427" max="9674" width="8.21875" style="648"/>
    <col min="9675" max="9675" width="3.77734375" style="648" customWidth="1"/>
    <col min="9676" max="9676" width="2.77734375" style="648" customWidth="1"/>
    <col min="9677" max="9677" width="2.44140625" style="648" customWidth="1"/>
    <col min="9678" max="9678" width="38.21875" style="648" customWidth="1"/>
    <col min="9679" max="9679" width="8.5546875" style="648" customWidth="1"/>
    <col min="9680" max="9680" width="6.21875" style="648" customWidth="1"/>
    <col min="9681" max="9681" width="8.109375" style="648" customWidth="1"/>
    <col min="9682" max="9682" width="11.44140625" style="648" customWidth="1"/>
    <col min="9683" max="9930" width="8.21875" style="648"/>
    <col min="9931" max="9931" width="3.77734375" style="648" customWidth="1"/>
    <col min="9932" max="9932" width="2.77734375" style="648" customWidth="1"/>
    <col min="9933" max="9933" width="2.44140625" style="648" customWidth="1"/>
    <col min="9934" max="9934" width="38.21875" style="648" customWidth="1"/>
    <col min="9935" max="9935" width="8.5546875" style="648" customWidth="1"/>
    <col min="9936" max="9936" width="6.21875" style="648" customWidth="1"/>
    <col min="9937" max="9937" width="8.109375" style="648" customWidth="1"/>
    <col min="9938" max="9938" width="11.44140625" style="648" customWidth="1"/>
    <col min="9939" max="10186" width="8.21875" style="648"/>
    <col min="10187" max="10187" width="3.77734375" style="648" customWidth="1"/>
    <col min="10188" max="10188" width="2.77734375" style="648" customWidth="1"/>
    <col min="10189" max="10189" width="2.44140625" style="648" customWidth="1"/>
    <col min="10190" max="10190" width="38.21875" style="648" customWidth="1"/>
    <col min="10191" max="10191" width="8.5546875" style="648" customWidth="1"/>
    <col min="10192" max="10192" width="6.21875" style="648" customWidth="1"/>
    <col min="10193" max="10193" width="8.109375" style="648" customWidth="1"/>
    <col min="10194" max="10194" width="11.44140625" style="648" customWidth="1"/>
    <col min="10195" max="10442" width="8.21875" style="648"/>
    <col min="10443" max="10443" width="3.77734375" style="648" customWidth="1"/>
    <col min="10444" max="10444" width="2.77734375" style="648" customWidth="1"/>
    <col min="10445" max="10445" width="2.44140625" style="648" customWidth="1"/>
    <col min="10446" max="10446" width="38.21875" style="648" customWidth="1"/>
    <col min="10447" max="10447" width="8.5546875" style="648" customWidth="1"/>
    <col min="10448" max="10448" width="6.21875" style="648" customWidth="1"/>
    <col min="10449" max="10449" width="8.109375" style="648" customWidth="1"/>
    <col min="10450" max="10450" width="11.44140625" style="648" customWidth="1"/>
    <col min="10451" max="10698" width="8.21875" style="648"/>
    <col min="10699" max="10699" width="3.77734375" style="648" customWidth="1"/>
    <col min="10700" max="10700" width="2.77734375" style="648" customWidth="1"/>
    <col min="10701" max="10701" width="2.44140625" style="648" customWidth="1"/>
    <col min="10702" max="10702" width="38.21875" style="648" customWidth="1"/>
    <col min="10703" max="10703" width="8.5546875" style="648" customWidth="1"/>
    <col min="10704" max="10704" width="6.21875" style="648" customWidth="1"/>
    <col min="10705" max="10705" width="8.109375" style="648" customWidth="1"/>
    <col min="10706" max="10706" width="11.44140625" style="648" customWidth="1"/>
    <col min="10707" max="10954" width="8.21875" style="648"/>
    <col min="10955" max="10955" width="3.77734375" style="648" customWidth="1"/>
    <col min="10956" max="10956" width="2.77734375" style="648" customWidth="1"/>
    <col min="10957" max="10957" width="2.44140625" style="648" customWidth="1"/>
    <col min="10958" max="10958" width="38.21875" style="648" customWidth="1"/>
    <col min="10959" max="10959" width="8.5546875" style="648" customWidth="1"/>
    <col min="10960" max="10960" width="6.21875" style="648" customWidth="1"/>
    <col min="10961" max="10961" width="8.109375" style="648" customWidth="1"/>
    <col min="10962" max="10962" width="11.44140625" style="648" customWidth="1"/>
    <col min="10963" max="11210" width="8.21875" style="648"/>
    <col min="11211" max="11211" width="3.77734375" style="648" customWidth="1"/>
    <col min="11212" max="11212" width="2.77734375" style="648" customWidth="1"/>
    <col min="11213" max="11213" width="2.44140625" style="648" customWidth="1"/>
    <col min="11214" max="11214" width="38.21875" style="648" customWidth="1"/>
    <col min="11215" max="11215" width="8.5546875" style="648" customWidth="1"/>
    <col min="11216" max="11216" width="6.21875" style="648" customWidth="1"/>
    <col min="11217" max="11217" width="8.109375" style="648" customWidth="1"/>
    <col min="11218" max="11218" width="11.44140625" style="648" customWidth="1"/>
    <col min="11219" max="11466" width="8.21875" style="648"/>
    <col min="11467" max="11467" width="3.77734375" style="648" customWidth="1"/>
    <col min="11468" max="11468" width="2.77734375" style="648" customWidth="1"/>
    <col min="11469" max="11469" width="2.44140625" style="648" customWidth="1"/>
    <col min="11470" max="11470" width="38.21875" style="648" customWidth="1"/>
    <col min="11471" max="11471" width="8.5546875" style="648" customWidth="1"/>
    <col min="11472" max="11472" width="6.21875" style="648" customWidth="1"/>
    <col min="11473" max="11473" width="8.109375" style="648" customWidth="1"/>
    <col min="11474" max="11474" width="11.44140625" style="648" customWidth="1"/>
    <col min="11475" max="11722" width="8.21875" style="648"/>
    <col min="11723" max="11723" width="3.77734375" style="648" customWidth="1"/>
    <col min="11724" max="11724" width="2.77734375" style="648" customWidth="1"/>
    <col min="11725" max="11725" width="2.44140625" style="648" customWidth="1"/>
    <col min="11726" max="11726" width="38.21875" style="648" customWidth="1"/>
    <col min="11727" max="11727" width="8.5546875" style="648" customWidth="1"/>
    <col min="11728" max="11728" width="6.21875" style="648" customWidth="1"/>
    <col min="11729" max="11729" width="8.109375" style="648" customWidth="1"/>
    <col min="11730" max="11730" width="11.44140625" style="648" customWidth="1"/>
    <col min="11731" max="11978" width="8.21875" style="648"/>
    <col min="11979" max="11979" width="3.77734375" style="648" customWidth="1"/>
    <col min="11980" max="11980" width="2.77734375" style="648" customWidth="1"/>
    <col min="11981" max="11981" width="2.44140625" style="648" customWidth="1"/>
    <col min="11982" max="11982" width="38.21875" style="648" customWidth="1"/>
    <col min="11983" max="11983" width="8.5546875" style="648" customWidth="1"/>
    <col min="11984" max="11984" width="6.21875" style="648" customWidth="1"/>
    <col min="11985" max="11985" width="8.109375" style="648" customWidth="1"/>
    <col min="11986" max="11986" width="11.44140625" style="648" customWidth="1"/>
    <col min="11987" max="12234" width="8.21875" style="648"/>
    <col min="12235" max="12235" width="3.77734375" style="648" customWidth="1"/>
    <col min="12236" max="12236" width="2.77734375" style="648" customWidth="1"/>
    <col min="12237" max="12237" width="2.44140625" style="648" customWidth="1"/>
    <col min="12238" max="12238" width="38.21875" style="648" customWidth="1"/>
    <col min="12239" max="12239" width="8.5546875" style="648" customWidth="1"/>
    <col min="12240" max="12240" width="6.21875" style="648" customWidth="1"/>
    <col min="12241" max="12241" width="8.109375" style="648" customWidth="1"/>
    <col min="12242" max="12242" width="11.44140625" style="648" customWidth="1"/>
    <col min="12243" max="12490" width="8.21875" style="648"/>
    <col min="12491" max="12491" width="3.77734375" style="648" customWidth="1"/>
    <col min="12492" max="12492" width="2.77734375" style="648" customWidth="1"/>
    <col min="12493" max="12493" width="2.44140625" style="648" customWidth="1"/>
    <col min="12494" max="12494" width="38.21875" style="648" customWidth="1"/>
    <col min="12495" max="12495" width="8.5546875" style="648" customWidth="1"/>
    <col min="12496" max="12496" width="6.21875" style="648" customWidth="1"/>
    <col min="12497" max="12497" width="8.109375" style="648" customWidth="1"/>
    <col min="12498" max="12498" width="11.44140625" style="648" customWidth="1"/>
    <col min="12499" max="12746" width="8.21875" style="648"/>
    <col min="12747" max="12747" width="3.77734375" style="648" customWidth="1"/>
    <col min="12748" max="12748" width="2.77734375" style="648" customWidth="1"/>
    <col min="12749" max="12749" width="2.44140625" style="648" customWidth="1"/>
    <col min="12750" max="12750" width="38.21875" style="648" customWidth="1"/>
    <col min="12751" max="12751" width="8.5546875" style="648" customWidth="1"/>
    <col min="12752" max="12752" width="6.21875" style="648" customWidth="1"/>
    <col min="12753" max="12753" width="8.109375" style="648" customWidth="1"/>
    <col min="12754" max="12754" width="11.44140625" style="648" customWidth="1"/>
    <col min="12755" max="13002" width="8.21875" style="648"/>
    <col min="13003" max="13003" width="3.77734375" style="648" customWidth="1"/>
    <col min="13004" max="13004" width="2.77734375" style="648" customWidth="1"/>
    <col min="13005" max="13005" width="2.44140625" style="648" customWidth="1"/>
    <col min="13006" max="13006" width="38.21875" style="648" customWidth="1"/>
    <col min="13007" max="13007" width="8.5546875" style="648" customWidth="1"/>
    <col min="13008" max="13008" width="6.21875" style="648" customWidth="1"/>
    <col min="13009" max="13009" width="8.109375" style="648" customWidth="1"/>
    <col min="13010" max="13010" width="11.44140625" style="648" customWidth="1"/>
    <col min="13011" max="13258" width="8.21875" style="648"/>
    <col min="13259" max="13259" width="3.77734375" style="648" customWidth="1"/>
    <col min="13260" max="13260" width="2.77734375" style="648" customWidth="1"/>
    <col min="13261" max="13261" width="2.44140625" style="648" customWidth="1"/>
    <col min="13262" max="13262" width="38.21875" style="648" customWidth="1"/>
    <col min="13263" max="13263" width="8.5546875" style="648" customWidth="1"/>
    <col min="13264" max="13264" width="6.21875" style="648" customWidth="1"/>
    <col min="13265" max="13265" width="8.109375" style="648" customWidth="1"/>
    <col min="13266" max="13266" width="11.44140625" style="648" customWidth="1"/>
    <col min="13267" max="13514" width="8.21875" style="648"/>
    <col min="13515" max="13515" width="3.77734375" style="648" customWidth="1"/>
    <col min="13516" max="13516" width="2.77734375" style="648" customWidth="1"/>
    <col min="13517" max="13517" width="2.44140625" style="648" customWidth="1"/>
    <col min="13518" max="13518" width="38.21875" style="648" customWidth="1"/>
    <col min="13519" max="13519" width="8.5546875" style="648" customWidth="1"/>
    <col min="13520" max="13520" width="6.21875" style="648" customWidth="1"/>
    <col min="13521" max="13521" width="8.109375" style="648" customWidth="1"/>
    <col min="13522" max="13522" width="11.44140625" style="648" customWidth="1"/>
    <col min="13523" max="13770" width="8.21875" style="648"/>
    <col min="13771" max="13771" width="3.77734375" style="648" customWidth="1"/>
    <col min="13772" max="13772" width="2.77734375" style="648" customWidth="1"/>
    <col min="13773" max="13773" width="2.44140625" style="648" customWidth="1"/>
    <col min="13774" max="13774" width="38.21875" style="648" customWidth="1"/>
    <col min="13775" max="13775" width="8.5546875" style="648" customWidth="1"/>
    <col min="13776" max="13776" width="6.21875" style="648" customWidth="1"/>
    <col min="13777" max="13777" width="8.109375" style="648" customWidth="1"/>
    <col min="13778" max="13778" width="11.44140625" style="648" customWidth="1"/>
    <col min="13779" max="14026" width="8.21875" style="648"/>
    <col min="14027" max="14027" width="3.77734375" style="648" customWidth="1"/>
    <col min="14028" max="14028" width="2.77734375" style="648" customWidth="1"/>
    <col min="14029" max="14029" width="2.44140625" style="648" customWidth="1"/>
    <col min="14030" max="14030" width="38.21875" style="648" customWidth="1"/>
    <col min="14031" max="14031" width="8.5546875" style="648" customWidth="1"/>
    <col min="14032" max="14032" width="6.21875" style="648" customWidth="1"/>
    <col min="14033" max="14033" width="8.109375" style="648" customWidth="1"/>
    <col min="14034" max="14034" width="11.44140625" style="648" customWidth="1"/>
    <col min="14035" max="14282" width="8.21875" style="648"/>
    <col min="14283" max="14283" width="3.77734375" style="648" customWidth="1"/>
    <col min="14284" max="14284" width="2.77734375" style="648" customWidth="1"/>
    <col min="14285" max="14285" width="2.44140625" style="648" customWidth="1"/>
    <col min="14286" max="14286" width="38.21875" style="648" customWidth="1"/>
    <col min="14287" max="14287" width="8.5546875" style="648" customWidth="1"/>
    <col min="14288" max="14288" width="6.21875" style="648" customWidth="1"/>
    <col min="14289" max="14289" width="8.109375" style="648" customWidth="1"/>
    <col min="14290" max="14290" width="11.44140625" style="648" customWidth="1"/>
    <col min="14291" max="14538" width="8.21875" style="648"/>
    <col min="14539" max="14539" width="3.77734375" style="648" customWidth="1"/>
    <col min="14540" max="14540" width="2.77734375" style="648" customWidth="1"/>
    <col min="14541" max="14541" width="2.44140625" style="648" customWidth="1"/>
    <col min="14542" max="14542" width="38.21875" style="648" customWidth="1"/>
    <col min="14543" max="14543" width="8.5546875" style="648" customWidth="1"/>
    <col min="14544" max="14544" width="6.21875" style="648" customWidth="1"/>
    <col min="14545" max="14545" width="8.109375" style="648" customWidth="1"/>
    <col min="14546" max="14546" width="11.44140625" style="648" customWidth="1"/>
    <col min="14547" max="14794" width="8.21875" style="648"/>
    <col min="14795" max="14795" width="3.77734375" style="648" customWidth="1"/>
    <col min="14796" max="14796" width="2.77734375" style="648" customWidth="1"/>
    <col min="14797" max="14797" width="2.44140625" style="648" customWidth="1"/>
    <col min="14798" max="14798" width="38.21875" style="648" customWidth="1"/>
    <col min="14799" max="14799" width="8.5546875" style="648" customWidth="1"/>
    <col min="14800" max="14800" width="6.21875" style="648" customWidth="1"/>
    <col min="14801" max="14801" width="8.109375" style="648" customWidth="1"/>
    <col min="14802" max="14802" width="11.44140625" style="648" customWidth="1"/>
    <col min="14803" max="15050" width="8.21875" style="648"/>
    <col min="15051" max="15051" width="3.77734375" style="648" customWidth="1"/>
    <col min="15052" max="15052" width="2.77734375" style="648" customWidth="1"/>
    <col min="15053" max="15053" width="2.44140625" style="648" customWidth="1"/>
    <col min="15054" max="15054" width="38.21875" style="648" customWidth="1"/>
    <col min="15055" max="15055" width="8.5546875" style="648" customWidth="1"/>
    <col min="15056" max="15056" width="6.21875" style="648" customWidth="1"/>
    <col min="15057" max="15057" width="8.109375" style="648" customWidth="1"/>
    <col min="15058" max="15058" width="11.44140625" style="648" customWidth="1"/>
    <col min="15059" max="15306" width="8.21875" style="648"/>
    <col min="15307" max="15307" width="3.77734375" style="648" customWidth="1"/>
    <col min="15308" max="15308" width="2.77734375" style="648" customWidth="1"/>
    <col min="15309" max="15309" width="2.44140625" style="648" customWidth="1"/>
    <col min="15310" max="15310" width="38.21875" style="648" customWidth="1"/>
    <col min="15311" max="15311" width="8.5546875" style="648" customWidth="1"/>
    <col min="15312" max="15312" width="6.21875" style="648" customWidth="1"/>
    <col min="15313" max="15313" width="8.109375" style="648" customWidth="1"/>
    <col min="15314" max="15314" width="11.44140625" style="648" customWidth="1"/>
    <col min="15315" max="15562" width="8.21875" style="648"/>
    <col min="15563" max="15563" width="3.77734375" style="648" customWidth="1"/>
    <col min="15564" max="15564" width="2.77734375" style="648" customWidth="1"/>
    <col min="15565" max="15565" width="2.44140625" style="648" customWidth="1"/>
    <col min="15566" max="15566" width="38.21875" style="648" customWidth="1"/>
    <col min="15567" max="15567" width="8.5546875" style="648" customWidth="1"/>
    <col min="15568" max="15568" width="6.21875" style="648" customWidth="1"/>
    <col min="15569" max="15569" width="8.109375" style="648" customWidth="1"/>
    <col min="15570" max="15570" width="11.44140625" style="648" customWidth="1"/>
    <col min="15571" max="15818" width="8.21875" style="648"/>
    <col min="15819" max="15819" width="3.77734375" style="648" customWidth="1"/>
    <col min="15820" max="15820" width="2.77734375" style="648" customWidth="1"/>
    <col min="15821" max="15821" width="2.44140625" style="648" customWidth="1"/>
    <col min="15822" max="15822" width="38.21875" style="648" customWidth="1"/>
    <col min="15823" max="15823" width="8.5546875" style="648" customWidth="1"/>
    <col min="15824" max="15824" width="6.21875" style="648" customWidth="1"/>
    <col min="15825" max="15825" width="8.109375" style="648" customWidth="1"/>
    <col min="15826" max="15826" width="11.44140625" style="648" customWidth="1"/>
    <col min="15827" max="16074" width="8.21875" style="648"/>
    <col min="16075" max="16075" width="3.77734375" style="648" customWidth="1"/>
    <col min="16076" max="16076" width="2.77734375" style="648" customWidth="1"/>
    <col min="16077" max="16077" width="2.44140625" style="648" customWidth="1"/>
    <col min="16078" max="16078" width="38.21875" style="648" customWidth="1"/>
    <col min="16079" max="16079" width="8.5546875" style="648" customWidth="1"/>
    <col min="16080" max="16080" width="6.21875" style="648" customWidth="1"/>
    <col min="16081" max="16081" width="8.109375" style="648" customWidth="1"/>
    <col min="16082" max="16082" width="11.44140625" style="648" customWidth="1"/>
    <col min="16083" max="16384" width="8.21875" style="648"/>
  </cols>
  <sheetData>
    <row r="1" spans="1:8" s="647" customFormat="1" ht="32.25" customHeight="1">
      <c r="A1" s="800" t="s">
        <v>610</v>
      </c>
      <c r="B1" s="800"/>
      <c r="C1" s="800"/>
      <c r="D1" s="800"/>
      <c r="E1" s="800"/>
      <c r="F1" s="800"/>
      <c r="G1" s="800"/>
      <c r="H1" s="800"/>
    </row>
    <row r="2" spans="1:8" ht="12.75" customHeight="1">
      <c r="A2" s="801"/>
      <c r="B2" s="801"/>
      <c r="C2" s="801"/>
      <c r="D2" s="801"/>
      <c r="E2" s="801"/>
      <c r="F2" s="801"/>
      <c r="G2" s="801"/>
      <c r="H2" s="801"/>
    </row>
    <row r="3" spans="1:8" ht="27" customHeight="1">
      <c r="A3" s="801" t="s">
        <v>486</v>
      </c>
      <c r="B3" s="801"/>
      <c r="C3" s="801"/>
      <c r="D3" s="738" t="s">
        <v>487</v>
      </c>
      <c r="E3" s="738" t="s">
        <v>488</v>
      </c>
      <c r="F3" s="649" t="s">
        <v>43</v>
      </c>
      <c r="G3" s="649" t="s">
        <v>489</v>
      </c>
      <c r="H3" s="650" t="s">
        <v>490</v>
      </c>
    </row>
    <row r="4" spans="1:8" ht="12.75" customHeight="1">
      <c r="A4" s="801"/>
      <c r="B4" s="801"/>
      <c r="C4" s="801"/>
      <c r="D4" s="801"/>
      <c r="E4" s="801"/>
      <c r="F4" s="801"/>
      <c r="G4" s="801"/>
      <c r="H4" s="801"/>
    </row>
    <row r="5" spans="1:8" ht="31.5" customHeight="1">
      <c r="A5" s="739" t="s">
        <v>491</v>
      </c>
      <c r="B5" s="738"/>
      <c r="C5" s="738"/>
      <c r="D5" s="651" t="s">
        <v>492</v>
      </c>
      <c r="E5" s="652"/>
      <c r="F5" s="653"/>
      <c r="G5" s="653"/>
      <c r="H5" s="654"/>
    </row>
    <row r="6" spans="1:8" ht="12.75" customHeight="1">
      <c r="A6" s="801"/>
      <c r="B6" s="801"/>
      <c r="C6" s="801"/>
      <c r="D6" s="801"/>
      <c r="E6" s="801"/>
      <c r="F6" s="801"/>
      <c r="G6" s="801"/>
      <c r="H6" s="801"/>
    </row>
    <row r="7" spans="1:8" ht="31.5" customHeight="1">
      <c r="A7" s="739"/>
      <c r="B7" s="738"/>
      <c r="C7" s="738"/>
      <c r="D7" s="651" t="s">
        <v>493</v>
      </c>
      <c r="E7" s="652"/>
      <c r="F7" s="653"/>
      <c r="G7" s="653"/>
      <c r="H7" s="654"/>
    </row>
    <row r="8" spans="1:8" s="658" customFormat="1" ht="162.75" customHeight="1">
      <c r="A8" s="737"/>
      <c r="B8" s="737" t="s">
        <v>494</v>
      </c>
      <c r="C8" s="737"/>
      <c r="D8" s="655" t="s">
        <v>495</v>
      </c>
      <c r="E8" s="680" t="s">
        <v>53</v>
      </c>
      <c r="F8" s="684">
        <f>0.4*0.8*2230</f>
        <v>713.60000000000014</v>
      </c>
      <c r="G8" s="681"/>
      <c r="H8" s="684">
        <f>F8*G8</f>
        <v>0</v>
      </c>
    </row>
    <row r="9" spans="1:8" s="658" customFormat="1" ht="69.75" customHeight="1">
      <c r="A9" s="737"/>
      <c r="B9" s="737" t="s">
        <v>496</v>
      </c>
      <c r="C9" s="737"/>
      <c r="D9" s="682" t="s">
        <v>497</v>
      </c>
      <c r="E9" s="680" t="s">
        <v>53</v>
      </c>
      <c r="F9" s="684">
        <f>1*1*1.1*1.2*83</f>
        <v>109.56</v>
      </c>
      <c r="G9" s="681"/>
      <c r="H9" s="684">
        <f>F9*G9</f>
        <v>0</v>
      </c>
    </row>
    <row r="10" spans="1:8" s="658" customFormat="1" ht="54.75" customHeight="1">
      <c r="A10" s="737"/>
      <c r="B10" s="737" t="s">
        <v>498</v>
      </c>
      <c r="C10" s="737"/>
      <c r="D10" s="682" t="s">
        <v>499</v>
      </c>
      <c r="E10" s="680" t="s">
        <v>53</v>
      </c>
      <c r="F10" s="684">
        <f>2230*0.1*0.4</f>
        <v>89.2</v>
      </c>
      <c r="G10" s="681"/>
      <c r="H10" s="684">
        <f t="shared" ref="H10:H17" si="0">F10*G10</f>
        <v>0</v>
      </c>
    </row>
    <row r="11" spans="1:8" s="658" customFormat="1" ht="99" customHeight="1">
      <c r="A11" s="737"/>
      <c r="B11" s="737" t="s">
        <v>500</v>
      </c>
      <c r="C11" s="737"/>
      <c r="D11" s="682" t="s">
        <v>591</v>
      </c>
      <c r="E11" s="680" t="s">
        <v>501</v>
      </c>
      <c r="F11" s="684">
        <v>2230</v>
      </c>
      <c r="G11" s="681"/>
      <c r="H11" s="684">
        <f t="shared" si="0"/>
        <v>0</v>
      </c>
    </row>
    <row r="12" spans="1:8" s="658" customFormat="1" ht="67.5" customHeight="1">
      <c r="A12" s="737"/>
      <c r="B12" s="737" t="s">
        <v>502</v>
      </c>
      <c r="C12" s="737"/>
      <c r="D12" s="682" t="s">
        <v>503</v>
      </c>
      <c r="E12" s="680" t="s">
        <v>53</v>
      </c>
      <c r="F12" s="684">
        <f>2230*0.4*0.2</f>
        <v>178.4</v>
      </c>
      <c r="G12" s="681"/>
      <c r="H12" s="684">
        <f t="shared" si="0"/>
        <v>0</v>
      </c>
    </row>
    <row r="13" spans="1:8" s="658" customFormat="1" ht="66.75" customHeight="1">
      <c r="A13" s="737"/>
      <c r="B13" s="737" t="s">
        <v>504</v>
      </c>
      <c r="C13" s="737"/>
      <c r="D13" s="682" t="s">
        <v>505</v>
      </c>
      <c r="E13" s="680" t="s">
        <v>53</v>
      </c>
      <c r="F13" s="685">
        <f>2230*0.4*0.5</f>
        <v>446</v>
      </c>
      <c r="G13" s="681"/>
      <c r="H13" s="684">
        <f t="shared" si="0"/>
        <v>0</v>
      </c>
    </row>
    <row r="14" spans="1:8" s="658" customFormat="1" ht="78.75" customHeight="1">
      <c r="A14" s="737"/>
      <c r="B14" s="737" t="s">
        <v>506</v>
      </c>
      <c r="C14" s="737"/>
      <c r="D14" s="682" t="s">
        <v>662</v>
      </c>
      <c r="E14" s="680" t="s">
        <v>501</v>
      </c>
      <c r="F14" s="684">
        <v>2230</v>
      </c>
      <c r="G14" s="681"/>
      <c r="H14" s="684">
        <f t="shared" si="0"/>
        <v>0</v>
      </c>
    </row>
    <row r="15" spans="1:8" s="658" customFormat="1" ht="87" customHeight="1">
      <c r="A15" s="737"/>
      <c r="B15" s="737" t="s">
        <v>507</v>
      </c>
      <c r="C15" s="737"/>
      <c r="D15" s="682" t="s">
        <v>508</v>
      </c>
      <c r="E15" s="680" t="s">
        <v>501</v>
      </c>
      <c r="F15" s="684">
        <v>2230</v>
      </c>
      <c r="G15" s="681"/>
      <c r="H15" s="684">
        <f t="shared" si="0"/>
        <v>0</v>
      </c>
    </row>
    <row r="16" spans="1:8" s="658" customFormat="1" ht="154.5" customHeight="1">
      <c r="A16" s="737"/>
      <c r="B16" s="737" t="s">
        <v>509</v>
      </c>
      <c r="C16" s="737"/>
      <c r="D16" s="682" t="s">
        <v>607</v>
      </c>
      <c r="E16" s="680" t="s">
        <v>65</v>
      </c>
      <c r="F16" s="684">
        <v>83</v>
      </c>
      <c r="G16" s="681"/>
      <c r="H16" s="684">
        <f t="shared" si="0"/>
        <v>0</v>
      </c>
    </row>
    <row r="17" spans="1:8" s="658" customFormat="1" ht="41.25" customHeight="1">
      <c r="A17" s="737"/>
      <c r="B17" s="737" t="s">
        <v>534</v>
      </c>
      <c r="C17" s="737"/>
      <c r="D17" s="682" t="s">
        <v>510</v>
      </c>
      <c r="E17" s="680" t="s">
        <v>53</v>
      </c>
      <c r="F17" s="685">
        <f>F9+F10</f>
        <v>198.76</v>
      </c>
      <c r="G17" s="681"/>
      <c r="H17" s="684">
        <f t="shared" si="0"/>
        <v>0</v>
      </c>
    </row>
    <row r="18" spans="1:8" ht="26.25" customHeight="1">
      <c r="A18" s="660"/>
      <c r="B18" s="660"/>
      <c r="C18" s="660"/>
      <c r="D18" s="661" t="s">
        <v>511</v>
      </c>
      <c r="E18" s="662"/>
      <c r="F18" s="663"/>
      <c r="G18" s="663"/>
      <c r="H18" s="664">
        <f>SUM(H8:H17)</f>
        <v>0</v>
      </c>
    </row>
    <row r="19" spans="1:8" ht="13.5" customHeight="1">
      <c r="A19" s="799"/>
      <c r="B19" s="799"/>
      <c r="C19" s="799"/>
      <c r="D19" s="799"/>
      <c r="E19" s="799"/>
      <c r="F19" s="799"/>
      <c r="G19" s="799"/>
      <c r="H19" s="799"/>
    </row>
    <row r="20" spans="1:8" ht="22.5" customHeight="1">
      <c r="A20" s="739"/>
      <c r="B20" s="738"/>
      <c r="C20" s="738"/>
      <c r="D20" s="651" t="s">
        <v>512</v>
      </c>
      <c r="E20" s="652"/>
      <c r="F20" s="653"/>
      <c r="G20" s="653"/>
      <c r="H20" s="654"/>
    </row>
    <row r="21" spans="1:8" ht="195.75" customHeight="1">
      <c r="A21" s="739"/>
      <c r="B21" s="741" t="s">
        <v>494</v>
      </c>
      <c r="C21" s="741"/>
      <c r="D21" s="682" t="s">
        <v>608</v>
      </c>
      <c r="E21" s="680" t="s">
        <v>65</v>
      </c>
      <c r="F21" s="684">
        <v>1</v>
      </c>
      <c r="G21" s="681"/>
      <c r="H21" s="684">
        <f>F21*G21</f>
        <v>0</v>
      </c>
    </row>
    <row r="22" spans="1:8" ht="22.5" customHeight="1">
      <c r="A22" s="739"/>
      <c r="B22" s="741" t="s">
        <v>496</v>
      </c>
      <c r="C22" s="741"/>
      <c r="D22" s="682" t="s">
        <v>513</v>
      </c>
      <c r="E22" s="680" t="s">
        <v>65</v>
      </c>
      <c r="F22" s="684">
        <v>1</v>
      </c>
      <c r="G22" s="681"/>
      <c r="H22" s="684">
        <f t="shared" ref="H22:H43" si="1">F22*G22</f>
        <v>0</v>
      </c>
    </row>
    <row r="23" spans="1:8" ht="22.5" customHeight="1">
      <c r="A23" s="739"/>
      <c r="B23" s="741" t="s">
        <v>498</v>
      </c>
      <c r="C23" s="741"/>
      <c r="D23" s="682" t="s">
        <v>514</v>
      </c>
      <c r="E23" s="680" t="s">
        <v>65</v>
      </c>
      <c r="F23" s="684">
        <v>1</v>
      </c>
      <c r="G23" s="681"/>
      <c r="H23" s="684">
        <f t="shared" si="1"/>
        <v>0</v>
      </c>
    </row>
    <row r="24" spans="1:8" ht="22.5" customHeight="1">
      <c r="A24" s="739"/>
      <c r="B24" s="741" t="s">
        <v>500</v>
      </c>
      <c r="C24" s="741"/>
      <c r="D24" s="682" t="s">
        <v>515</v>
      </c>
      <c r="E24" s="680" t="s">
        <v>65</v>
      </c>
      <c r="F24" s="684">
        <v>6</v>
      </c>
      <c r="G24" s="681"/>
      <c r="H24" s="684">
        <f t="shared" si="1"/>
        <v>0</v>
      </c>
    </row>
    <row r="25" spans="1:8" ht="22.5" customHeight="1">
      <c r="A25" s="739"/>
      <c r="B25" s="741" t="s">
        <v>502</v>
      </c>
      <c r="C25" s="741"/>
      <c r="D25" s="682" t="s">
        <v>516</v>
      </c>
      <c r="E25" s="680" t="s">
        <v>65</v>
      </c>
      <c r="F25" s="684">
        <v>1</v>
      </c>
      <c r="G25" s="681"/>
      <c r="H25" s="684">
        <f t="shared" si="1"/>
        <v>0</v>
      </c>
    </row>
    <row r="26" spans="1:8" ht="22.5" customHeight="1">
      <c r="A26" s="739"/>
      <c r="B26" s="741" t="s">
        <v>504</v>
      </c>
      <c r="C26" s="741"/>
      <c r="D26" s="682" t="s">
        <v>517</v>
      </c>
      <c r="E26" s="680" t="s">
        <v>65</v>
      </c>
      <c r="F26" s="684">
        <v>1</v>
      </c>
      <c r="G26" s="681"/>
      <c r="H26" s="684">
        <f t="shared" si="1"/>
        <v>0</v>
      </c>
    </row>
    <row r="27" spans="1:8" ht="42.75" customHeight="1">
      <c r="A27" s="739"/>
      <c r="B27" s="741" t="s">
        <v>506</v>
      </c>
      <c r="C27" s="741"/>
      <c r="D27" s="682" t="s">
        <v>518</v>
      </c>
      <c r="E27" s="680" t="s">
        <v>65</v>
      </c>
      <c r="F27" s="684">
        <v>1</v>
      </c>
      <c r="G27" s="681"/>
      <c r="H27" s="684">
        <f t="shared" si="1"/>
        <v>0</v>
      </c>
    </row>
    <row r="28" spans="1:8" ht="22.5" customHeight="1">
      <c r="A28" s="739"/>
      <c r="B28" s="741" t="s">
        <v>507</v>
      </c>
      <c r="C28" s="741"/>
      <c r="D28" s="682" t="s">
        <v>519</v>
      </c>
      <c r="E28" s="680" t="s">
        <v>65</v>
      </c>
      <c r="F28" s="684">
        <v>1</v>
      </c>
      <c r="G28" s="681"/>
      <c r="H28" s="684">
        <f t="shared" si="1"/>
        <v>0</v>
      </c>
    </row>
    <row r="29" spans="1:8" ht="22.5" customHeight="1">
      <c r="A29" s="739"/>
      <c r="B29" s="741" t="s">
        <v>509</v>
      </c>
      <c r="C29" s="741"/>
      <c r="D29" s="682" t="s">
        <v>520</v>
      </c>
      <c r="E29" s="680" t="s">
        <v>65</v>
      </c>
      <c r="F29" s="684">
        <v>4</v>
      </c>
      <c r="G29" s="681"/>
      <c r="H29" s="684">
        <f t="shared" si="1"/>
        <v>0</v>
      </c>
    </row>
    <row r="30" spans="1:8" ht="22.5" customHeight="1">
      <c r="A30" s="739"/>
      <c r="B30" s="741" t="s">
        <v>534</v>
      </c>
      <c r="C30" s="741"/>
      <c r="D30" s="682" t="s">
        <v>521</v>
      </c>
      <c r="E30" s="680" t="s">
        <v>65</v>
      </c>
      <c r="F30" s="684">
        <v>1</v>
      </c>
      <c r="G30" s="681"/>
      <c r="H30" s="684">
        <f t="shared" si="1"/>
        <v>0</v>
      </c>
    </row>
    <row r="31" spans="1:8" ht="22.5" customHeight="1">
      <c r="A31" s="739"/>
      <c r="B31" s="741" t="s">
        <v>545</v>
      </c>
      <c r="C31" s="741"/>
      <c r="D31" s="682" t="s">
        <v>522</v>
      </c>
      <c r="E31" s="680" t="s">
        <v>65</v>
      </c>
      <c r="F31" s="684">
        <v>1</v>
      </c>
      <c r="G31" s="681"/>
      <c r="H31" s="684">
        <f t="shared" si="1"/>
        <v>0</v>
      </c>
    </row>
    <row r="32" spans="1:8" ht="39.75" customHeight="1">
      <c r="A32" s="739"/>
      <c r="B32" s="741" t="s">
        <v>546</v>
      </c>
      <c r="C32" s="741"/>
      <c r="D32" s="682" t="s">
        <v>523</v>
      </c>
      <c r="E32" s="680" t="s">
        <v>65</v>
      </c>
      <c r="F32" s="684">
        <v>1</v>
      </c>
      <c r="G32" s="681"/>
      <c r="H32" s="684">
        <f t="shared" si="1"/>
        <v>0</v>
      </c>
    </row>
    <row r="33" spans="1:8" ht="36.75" customHeight="1">
      <c r="A33" s="739"/>
      <c r="B33" s="741" t="s">
        <v>547</v>
      </c>
      <c r="C33" s="741"/>
      <c r="D33" s="682" t="s">
        <v>524</v>
      </c>
      <c r="E33" s="680" t="s">
        <v>65</v>
      </c>
      <c r="F33" s="684">
        <v>1</v>
      </c>
      <c r="G33" s="681"/>
      <c r="H33" s="684">
        <f t="shared" si="1"/>
        <v>0</v>
      </c>
    </row>
    <row r="34" spans="1:8" ht="22.5" customHeight="1">
      <c r="A34" s="739"/>
      <c r="B34" s="741" t="s">
        <v>549</v>
      </c>
      <c r="C34" s="741"/>
      <c r="D34" s="682" t="s">
        <v>525</v>
      </c>
      <c r="E34" s="680" t="s">
        <v>526</v>
      </c>
      <c r="F34" s="684">
        <v>1</v>
      </c>
      <c r="G34" s="681"/>
      <c r="H34" s="684">
        <f t="shared" si="1"/>
        <v>0</v>
      </c>
    </row>
    <row r="35" spans="1:8" ht="54" customHeight="1">
      <c r="A35" s="739"/>
      <c r="B35" s="741" t="s">
        <v>550</v>
      </c>
      <c r="C35" s="741"/>
      <c r="D35" s="682" t="s">
        <v>527</v>
      </c>
      <c r="E35" s="680" t="s">
        <v>501</v>
      </c>
      <c r="F35" s="684">
        <v>50</v>
      </c>
      <c r="G35" s="681"/>
      <c r="H35" s="684">
        <f t="shared" si="1"/>
        <v>0</v>
      </c>
    </row>
    <row r="36" spans="1:8" ht="89.25" customHeight="1">
      <c r="A36" s="739"/>
      <c r="B36" s="741" t="s">
        <v>552</v>
      </c>
      <c r="C36" s="741"/>
      <c r="D36" s="682" t="s">
        <v>528</v>
      </c>
      <c r="E36" s="680" t="s">
        <v>501</v>
      </c>
      <c r="F36" s="684">
        <v>2600</v>
      </c>
      <c r="G36" s="681"/>
      <c r="H36" s="684">
        <f t="shared" si="1"/>
        <v>0</v>
      </c>
    </row>
    <row r="37" spans="1:8" ht="50.25" customHeight="1">
      <c r="A37" s="739"/>
      <c r="B37" s="741" t="s">
        <v>554</v>
      </c>
      <c r="C37" s="741"/>
      <c r="D37" s="682" t="s">
        <v>529</v>
      </c>
      <c r="E37" s="680" t="s">
        <v>501</v>
      </c>
      <c r="F37" s="684">
        <v>2230</v>
      </c>
      <c r="G37" s="681"/>
      <c r="H37" s="684">
        <f t="shared" si="1"/>
        <v>0</v>
      </c>
    </row>
    <row r="38" spans="1:8" ht="128.25" customHeight="1">
      <c r="A38" s="739"/>
      <c r="B38" s="741" t="s">
        <v>592</v>
      </c>
      <c r="C38" s="741"/>
      <c r="D38" s="682" t="s">
        <v>530</v>
      </c>
      <c r="E38" s="680" t="s">
        <v>65</v>
      </c>
      <c r="F38" s="684">
        <v>83</v>
      </c>
      <c r="G38" s="681"/>
      <c r="H38" s="684">
        <f t="shared" si="1"/>
        <v>0</v>
      </c>
    </row>
    <row r="39" spans="1:8" ht="134.25" customHeight="1">
      <c r="A39" s="739"/>
      <c r="B39" s="741" t="s">
        <v>593</v>
      </c>
      <c r="C39" s="741"/>
      <c r="D39" s="682" t="s">
        <v>531</v>
      </c>
      <c r="E39" s="680" t="s">
        <v>65</v>
      </c>
      <c r="F39" s="684">
        <v>83</v>
      </c>
      <c r="G39" s="681"/>
      <c r="H39" s="684">
        <f t="shared" si="1"/>
        <v>0</v>
      </c>
    </row>
    <row r="40" spans="1:8" ht="270.75" customHeight="1">
      <c r="A40" s="739"/>
      <c r="B40" s="741" t="s">
        <v>594</v>
      </c>
      <c r="C40" s="741"/>
      <c r="D40" s="751" t="s">
        <v>663</v>
      </c>
      <c r="E40" s="680" t="s">
        <v>526</v>
      </c>
      <c r="F40" s="684">
        <v>83</v>
      </c>
      <c r="G40" s="681"/>
      <c r="H40" s="684">
        <f t="shared" si="1"/>
        <v>0</v>
      </c>
    </row>
    <row r="41" spans="1:8" ht="72.75" customHeight="1">
      <c r="A41" s="739"/>
      <c r="B41" s="741" t="s">
        <v>595</v>
      </c>
      <c r="C41" s="741"/>
      <c r="D41" s="682" t="s">
        <v>532</v>
      </c>
      <c r="E41" s="680" t="s">
        <v>65</v>
      </c>
      <c r="F41" s="684">
        <v>83</v>
      </c>
      <c r="G41" s="681"/>
      <c r="H41" s="684">
        <f t="shared" si="1"/>
        <v>0</v>
      </c>
    </row>
    <row r="42" spans="1:8" ht="54.75" customHeight="1">
      <c r="A42" s="739"/>
      <c r="B42" s="741" t="s">
        <v>596</v>
      </c>
      <c r="C42" s="741"/>
      <c r="D42" s="682" t="s">
        <v>533</v>
      </c>
      <c r="E42" s="680" t="s">
        <v>65</v>
      </c>
      <c r="F42" s="684">
        <v>83</v>
      </c>
      <c r="G42" s="681"/>
      <c r="H42" s="684">
        <f t="shared" si="1"/>
        <v>0</v>
      </c>
    </row>
    <row r="43" spans="1:8" ht="45" customHeight="1">
      <c r="A43" s="739"/>
      <c r="B43" s="741" t="s">
        <v>597</v>
      </c>
      <c r="C43" s="741"/>
      <c r="D43" s="682" t="s">
        <v>535</v>
      </c>
      <c r="E43" s="680" t="s">
        <v>65</v>
      </c>
      <c r="F43" s="684">
        <v>3</v>
      </c>
      <c r="G43" s="681"/>
      <c r="H43" s="684">
        <f t="shared" si="1"/>
        <v>0</v>
      </c>
    </row>
    <row r="44" spans="1:8" ht="30.75" customHeight="1">
      <c r="A44" s="660"/>
      <c r="B44" s="660"/>
      <c r="C44" s="660"/>
      <c r="D44" s="661" t="s">
        <v>536</v>
      </c>
      <c r="E44" s="662"/>
      <c r="F44" s="663"/>
      <c r="G44" s="663"/>
      <c r="H44" s="664">
        <f>SUM(H21:H43)</f>
        <v>0</v>
      </c>
    </row>
    <row r="45" spans="1:8" ht="15" customHeight="1">
      <c r="A45" s="802"/>
      <c r="B45" s="802"/>
      <c r="C45" s="802"/>
      <c r="D45" s="802"/>
      <c r="E45" s="802"/>
      <c r="F45" s="802"/>
      <c r="G45" s="802"/>
      <c r="H45" s="802"/>
    </row>
    <row r="46" spans="1:8" ht="26.25" customHeight="1">
      <c r="A46" s="660"/>
      <c r="B46" s="660"/>
      <c r="C46" s="660"/>
      <c r="D46" s="661" t="s">
        <v>537</v>
      </c>
      <c r="E46" s="662"/>
      <c r="F46" s="663"/>
      <c r="G46" s="663"/>
      <c r="H46" s="664">
        <f>H44+H18</f>
        <v>0</v>
      </c>
    </row>
    <row r="47" spans="1:8" ht="15" customHeight="1">
      <c r="A47" s="802"/>
      <c r="B47" s="802"/>
      <c r="C47" s="802"/>
      <c r="D47" s="802"/>
      <c r="E47" s="802"/>
      <c r="F47" s="802"/>
      <c r="G47" s="802"/>
      <c r="H47" s="802"/>
    </row>
    <row r="48" spans="1:8" s="658" customFormat="1" ht="55.5" customHeight="1">
      <c r="A48" s="737" t="s">
        <v>538</v>
      </c>
      <c r="B48" s="737"/>
      <c r="C48" s="737"/>
      <c r="D48" s="666" t="s">
        <v>539</v>
      </c>
      <c r="E48" s="656"/>
      <c r="F48" s="659"/>
      <c r="G48" s="657"/>
      <c r="H48" s="657"/>
    </row>
    <row r="49" spans="1:79" s="668" customFormat="1" ht="48.75" customHeight="1">
      <c r="A49" s="737"/>
      <c r="B49" s="737" t="s">
        <v>494</v>
      </c>
      <c r="C49" s="737"/>
      <c r="D49" s="682" t="s">
        <v>598</v>
      </c>
      <c r="E49" s="680" t="s">
        <v>53</v>
      </c>
      <c r="F49" s="685">
        <f>60*0.4*0.8</f>
        <v>19.200000000000003</v>
      </c>
      <c r="G49" s="681"/>
      <c r="H49" s="684">
        <f>F49*G49</f>
        <v>0</v>
      </c>
      <c r="I49" s="667"/>
      <c r="J49" s="658"/>
      <c r="K49" s="658"/>
      <c r="L49" s="658"/>
      <c r="M49" s="658"/>
      <c r="N49" s="658"/>
      <c r="O49" s="658"/>
      <c r="P49" s="658"/>
      <c r="Q49" s="658"/>
      <c r="R49" s="658"/>
      <c r="S49" s="658"/>
      <c r="T49" s="658"/>
      <c r="U49" s="658"/>
      <c r="V49" s="658"/>
      <c r="W49" s="658"/>
      <c r="X49" s="658"/>
      <c r="Y49" s="658"/>
      <c r="Z49" s="658"/>
      <c r="AA49" s="658"/>
      <c r="AB49" s="658"/>
      <c r="AC49" s="658"/>
      <c r="AD49" s="658"/>
      <c r="AE49" s="658"/>
      <c r="AF49" s="658"/>
      <c r="AG49" s="658"/>
      <c r="AH49" s="658"/>
      <c r="AI49" s="658"/>
      <c r="AJ49" s="658"/>
      <c r="AK49" s="658"/>
      <c r="AL49" s="658"/>
      <c r="AM49" s="658"/>
      <c r="AN49" s="658"/>
      <c r="AO49" s="658"/>
      <c r="AP49" s="658"/>
      <c r="AQ49" s="658"/>
      <c r="AR49" s="658"/>
      <c r="AS49" s="658"/>
      <c r="AT49" s="658"/>
      <c r="AU49" s="658"/>
      <c r="AV49" s="658"/>
      <c r="AW49" s="658"/>
      <c r="AX49" s="658"/>
      <c r="AY49" s="658"/>
      <c r="AZ49" s="658"/>
      <c r="BA49" s="658"/>
      <c r="BB49" s="658"/>
      <c r="BC49" s="658"/>
      <c r="BD49" s="658"/>
      <c r="BE49" s="658"/>
      <c r="BF49" s="658"/>
      <c r="BG49" s="658"/>
      <c r="BH49" s="658"/>
      <c r="BI49" s="658"/>
      <c r="BJ49" s="658"/>
      <c r="BK49" s="658"/>
      <c r="BL49" s="658"/>
      <c r="BM49" s="658"/>
      <c r="BN49" s="658"/>
      <c r="BO49" s="658"/>
      <c r="BP49" s="658"/>
      <c r="BQ49" s="658"/>
      <c r="BR49" s="658"/>
      <c r="BS49" s="658"/>
      <c r="BT49" s="658"/>
      <c r="BU49" s="658"/>
      <c r="BV49" s="658"/>
      <c r="BW49" s="658"/>
      <c r="BX49" s="658"/>
      <c r="BY49" s="658"/>
      <c r="BZ49" s="658"/>
      <c r="CA49" s="658"/>
    </row>
    <row r="50" spans="1:79" s="668" customFormat="1" ht="66.75" customHeight="1">
      <c r="A50" s="737"/>
      <c r="B50" s="737" t="s">
        <v>496</v>
      </c>
      <c r="C50" s="737"/>
      <c r="D50" s="682" t="s">
        <v>540</v>
      </c>
      <c r="E50" s="680" t="s">
        <v>53</v>
      </c>
      <c r="F50" s="685">
        <f>60*0.4*0.2</f>
        <v>4.8000000000000007</v>
      </c>
      <c r="G50" s="681"/>
      <c r="H50" s="684">
        <f t="shared" ref="H50:H65" si="2">F50*G50</f>
        <v>0</v>
      </c>
      <c r="I50" s="667"/>
      <c r="J50" s="658"/>
      <c r="K50" s="658"/>
      <c r="L50" s="658"/>
      <c r="M50" s="658"/>
      <c r="N50" s="658"/>
      <c r="O50" s="658"/>
      <c r="P50" s="658"/>
      <c r="Q50" s="658"/>
      <c r="R50" s="658"/>
      <c r="S50" s="658"/>
      <c r="T50" s="658"/>
      <c r="U50" s="658"/>
      <c r="V50" s="658"/>
      <c r="W50" s="658"/>
      <c r="X50" s="658"/>
      <c r="Y50" s="658"/>
      <c r="Z50" s="658"/>
      <c r="AA50" s="658"/>
      <c r="AB50" s="658"/>
      <c r="AC50" s="658"/>
      <c r="AD50" s="658"/>
      <c r="AE50" s="658"/>
      <c r="AF50" s="658"/>
      <c r="AG50" s="658"/>
      <c r="AH50" s="658"/>
      <c r="AI50" s="658"/>
      <c r="AJ50" s="658"/>
      <c r="AK50" s="658"/>
      <c r="AL50" s="658"/>
      <c r="AM50" s="658"/>
      <c r="AN50" s="658"/>
      <c r="AO50" s="658"/>
      <c r="AP50" s="658"/>
      <c r="AQ50" s="658"/>
      <c r="AR50" s="658"/>
      <c r="AS50" s="658"/>
      <c r="AT50" s="658"/>
      <c r="AU50" s="658"/>
      <c r="AV50" s="658"/>
      <c r="AW50" s="658"/>
      <c r="AX50" s="658"/>
      <c r="AY50" s="658"/>
      <c r="AZ50" s="658"/>
      <c r="BA50" s="658"/>
      <c r="BB50" s="658"/>
      <c r="BC50" s="658"/>
      <c r="BD50" s="658"/>
      <c r="BE50" s="658"/>
      <c r="BF50" s="658"/>
      <c r="BG50" s="658"/>
      <c r="BH50" s="658"/>
      <c r="BI50" s="658"/>
      <c r="BJ50" s="658"/>
      <c r="BK50" s="658"/>
      <c r="BL50" s="658"/>
      <c r="BM50" s="658"/>
      <c r="BN50" s="658"/>
      <c r="BO50" s="658"/>
      <c r="BP50" s="658"/>
      <c r="BQ50" s="658"/>
      <c r="BR50" s="658"/>
      <c r="BS50" s="658"/>
      <c r="BT50" s="658"/>
      <c r="BU50" s="658"/>
      <c r="BV50" s="658"/>
      <c r="BW50" s="658"/>
      <c r="BX50" s="658"/>
      <c r="BY50" s="658"/>
      <c r="BZ50" s="658"/>
      <c r="CA50" s="658"/>
    </row>
    <row r="51" spans="1:79" s="668" customFormat="1" ht="60" customHeight="1">
      <c r="A51" s="737"/>
      <c r="B51" s="737" t="s">
        <v>498</v>
      </c>
      <c r="C51" s="737"/>
      <c r="D51" s="682" t="s">
        <v>541</v>
      </c>
      <c r="E51" s="680" t="s">
        <v>501</v>
      </c>
      <c r="F51" s="685">
        <v>60</v>
      </c>
      <c r="G51" s="681"/>
      <c r="H51" s="684">
        <f t="shared" si="2"/>
        <v>0</v>
      </c>
      <c r="I51" s="667"/>
      <c r="J51" s="658"/>
      <c r="K51" s="658"/>
      <c r="L51" s="658"/>
      <c r="M51" s="658"/>
      <c r="N51" s="658"/>
      <c r="O51" s="658"/>
      <c r="P51" s="658"/>
      <c r="Q51" s="658"/>
      <c r="R51" s="658"/>
      <c r="S51" s="658"/>
      <c r="T51" s="658"/>
      <c r="U51" s="658"/>
      <c r="V51" s="658"/>
      <c r="W51" s="658"/>
      <c r="X51" s="658"/>
      <c r="Y51" s="658"/>
      <c r="Z51" s="658"/>
      <c r="AA51" s="658"/>
      <c r="AB51" s="658"/>
      <c r="AC51" s="658"/>
      <c r="AD51" s="658"/>
      <c r="AE51" s="658"/>
      <c r="AF51" s="658"/>
      <c r="AG51" s="658"/>
      <c r="AH51" s="658"/>
      <c r="AI51" s="658"/>
      <c r="AJ51" s="658"/>
      <c r="AK51" s="658"/>
      <c r="AL51" s="658"/>
      <c r="AM51" s="658"/>
      <c r="AN51" s="658"/>
      <c r="AO51" s="658"/>
      <c r="AP51" s="658"/>
      <c r="AQ51" s="658"/>
      <c r="AR51" s="658"/>
      <c r="AS51" s="658"/>
      <c r="AT51" s="658"/>
      <c r="AU51" s="658"/>
      <c r="AV51" s="658"/>
      <c r="AW51" s="658"/>
      <c r="AX51" s="658"/>
      <c r="AY51" s="658"/>
      <c r="AZ51" s="658"/>
      <c r="BA51" s="658"/>
      <c r="BB51" s="658"/>
      <c r="BC51" s="658"/>
      <c r="BD51" s="658"/>
      <c r="BE51" s="658"/>
      <c r="BF51" s="658"/>
      <c r="BG51" s="658"/>
      <c r="BH51" s="658"/>
      <c r="BI51" s="658"/>
      <c r="BJ51" s="658"/>
      <c r="BK51" s="658"/>
      <c r="BL51" s="658"/>
      <c r="BM51" s="658"/>
      <c r="BN51" s="658"/>
      <c r="BO51" s="658"/>
      <c r="BP51" s="658"/>
      <c r="BQ51" s="658"/>
      <c r="BR51" s="658"/>
      <c r="BS51" s="658"/>
      <c r="BT51" s="658"/>
      <c r="BU51" s="658"/>
      <c r="BV51" s="658"/>
      <c r="BW51" s="658"/>
      <c r="BX51" s="658"/>
      <c r="BY51" s="658"/>
      <c r="BZ51" s="658"/>
      <c r="CA51" s="658"/>
    </row>
    <row r="52" spans="1:79" s="658" customFormat="1" ht="80.25" customHeight="1">
      <c r="A52" s="737"/>
      <c r="B52" s="737" t="s">
        <v>500</v>
      </c>
      <c r="C52" s="737"/>
      <c r="D52" s="682" t="s">
        <v>662</v>
      </c>
      <c r="E52" s="680" t="s">
        <v>501</v>
      </c>
      <c r="F52" s="684">
        <v>660</v>
      </c>
      <c r="G52" s="681"/>
      <c r="H52" s="684">
        <f t="shared" si="2"/>
        <v>0</v>
      </c>
    </row>
    <row r="53" spans="1:79" s="658" customFormat="1" ht="97.5" customHeight="1">
      <c r="A53" s="737"/>
      <c r="B53" s="737" t="s">
        <v>502</v>
      </c>
      <c r="C53" s="737"/>
      <c r="D53" s="682" t="s">
        <v>508</v>
      </c>
      <c r="E53" s="680" t="s">
        <v>501</v>
      </c>
      <c r="F53" s="684">
        <v>660</v>
      </c>
      <c r="G53" s="681"/>
      <c r="H53" s="684">
        <f t="shared" si="2"/>
        <v>0</v>
      </c>
    </row>
    <row r="54" spans="1:79" s="658" customFormat="1" ht="69.75" customHeight="1">
      <c r="A54" s="737"/>
      <c r="B54" s="737" t="s">
        <v>504</v>
      </c>
      <c r="C54" s="737"/>
      <c r="D54" s="682" t="s">
        <v>542</v>
      </c>
      <c r="E54" s="680" t="s">
        <v>53</v>
      </c>
      <c r="F54" s="685">
        <v>134.4</v>
      </c>
      <c r="G54" s="681"/>
      <c r="H54" s="684">
        <f t="shared" si="2"/>
        <v>0</v>
      </c>
    </row>
    <row r="55" spans="1:79" s="668" customFormat="1" ht="70.5" customHeight="1">
      <c r="A55" s="737"/>
      <c r="B55" s="737" t="s">
        <v>506</v>
      </c>
      <c r="C55" s="737"/>
      <c r="D55" s="682" t="s">
        <v>543</v>
      </c>
      <c r="E55" s="680" t="s">
        <v>501</v>
      </c>
      <c r="F55" s="685">
        <v>60</v>
      </c>
      <c r="G55" s="681"/>
      <c r="H55" s="684">
        <f t="shared" si="2"/>
        <v>0</v>
      </c>
      <c r="I55" s="667"/>
      <c r="J55" s="658"/>
      <c r="K55" s="658"/>
      <c r="L55" s="658"/>
      <c r="M55" s="658"/>
      <c r="N55" s="658"/>
      <c r="O55" s="658"/>
      <c r="P55" s="658"/>
      <c r="Q55" s="658"/>
      <c r="R55" s="658"/>
      <c r="S55" s="658"/>
      <c r="T55" s="658"/>
      <c r="U55" s="658"/>
      <c r="V55" s="658"/>
      <c r="W55" s="658"/>
      <c r="X55" s="658"/>
      <c r="Y55" s="658"/>
      <c r="Z55" s="658"/>
      <c r="AA55" s="658"/>
      <c r="AB55" s="658"/>
      <c r="AC55" s="658"/>
      <c r="AD55" s="658"/>
      <c r="AE55" s="658"/>
      <c r="AF55" s="658"/>
      <c r="AG55" s="658"/>
      <c r="AH55" s="658"/>
      <c r="AI55" s="658"/>
      <c r="AJ55" s="658"/>
      <c r="AK55" s="658"/>
      <c r="AL55" s="658"/>
      <c r="AM55" s="658"/>
      <c r="AN55" s="658"/>
      <c r="AO55" s="658"/>
      <c r="AP55" s="658"/>
      <c r="AQ55" s="658"/>
      <c r="AR55" s="658"/>
      <c r="AS55" s="658"/>
      <c r="AT55" s="658"/>
      <c r="AU55" s="658"/>
      <c r="AV55" s="658"/>
      <c r="AW55" s="658"/>
      <c r="AX55" s="658"/>
      <c r="AY55" s="658"/>
      <c r="AZ55" s="658"/>
      <c r="BA55" s="658"/>
      <c r="BB55" s="658"/>
      <c r="BC55" s="658"/>
      <c r="BD55" s="658"/>
      <c r="BE55" s="658"/>
      <c r="BF55" s="658"/>
      <c r="BG55" s="658"/>
      <c r="BH55" s="658"/>
      <c r="BI55" s="658"/>
      <c r="BJ55" s="658"/>
      <c r="BK55" s="658"/>
      <c r="BL55" s="658"/>
      <c r="BM55" s="658"/>
      <c r="BN55" s="658"/>
      <c r="BO55" s="658"/>
      <c r="BP55" s="658"/>
      <c r="BQ55" s="658"/>
      <c r="BR55" s="658"/>
      <c r="BS55" s="658"/>
      <c r="BT55" s="658"/>
      <c r="BU55" s="658"/>
      <c r="BV55" s="658"/>
      <c r="BW55" s="658"/>
      <c r="BX55" s="658"/>
      <c r="BY55" s="658"/>
      <c r="BZ55" s="658"/>
      <c r="CA55" s="658"/>
    </row>
    <row r="56" spans="1:79" s="668" customFormat="1" ht="140.25" customHeight="1">
      <c r="A56" s="737"/>
      <c r="B56" s="737" t="s">
        <v>507</v>
      </c>
      <c r="C56" s="737"/>
      <c r="D56" s="655" t="s">
        <v>544</v>
      </c>
      <c r="E56" s="680" t="s">
        <v>53</v>
      </c>
      <c r="F56" s="685">
        <f>600*0.4*0.8</f>
        <v>192</v>
      </c>
      <c r="G56" s="681"/>
      <c r="H56" s="684">
        <f t="shared" si="2"/>
        <v>0</v>
      </c>
      <c r="I56" s="667"/>
      <c r="J56" s="658"/>
      <c r="K56" s="658"/>
      <c r="L56" s="658"/>
      <c r="M56" s="658"/>
      <c r="N56" s="658"/>
      <c r="O56" s="658"/>
      <c r="P56" s="658"/>
      <c r="Q56" s="658"/>
      <c r="R56" s="658"/>
      <c r="S56" s="658"/>
      <c r="T56" s="658"/>
      <c r="U56" s="658"/>
      <c r="V56" s="658"/>
      <c r="W56" s="658"/>
      <c r="X56" s="658"/>
      <c r="Y56" s="658"/>
      <c r="Z56" s="658"/>
      <c r="AA56" s="658"/>
      <c r="AB56" s="658"/>
      <c r="AC56" s="658"/>
      <c r="AD56" s="658"/>
      <c r="AE56" s="658"/>
      <c r="AF56" s="658"/>
      <c r="AG56" s="658"/>
      <c r="AH56" s="658"/>
      <c r="AI56" s="658"/>
      <c r="AJ56" s="658"/>
      <c r="AK56" s="658"/>
      <c r="AL56" s="658"/>
      <c r="AM56" s="658"/>
      <c r="AN56" s="658"/>
      <c r="AO56" s="658"/>
      <c r="AP56" s="658"/>
      <c r="AQ56" s="658"/>
      <c r="AR56" s="658"/>
      <c r="AS56" s="658"/>
      <c r="AT56" s="658"/>
      <c r="AU56" s="658"/>
      <c r="AV56" s="658"/>
      <c r="AW56" s="658"/>
      <c r="AX56" s="658"/>
      <c r="AY56" s="658"/>
      <c r="AZ56" s="658"/>
      <c r="BA56" s="658"/>
      <c r="BB56" s="658"/>
      <c r="BC56" s="658"/>
      <c r="BD56" s="658"/>
      <c r="BE56" s="658"/>
      <c r="BF56" s="658"/>
      <c r="BG56" s="658"/>
      <c r="BH56" s="658"/>
      <c r="BI56" s="658"/>
      <c r="BJ56" s="658"/>
      <c r="BK56" s="658"/>
      <c r="BL56" s="658"/>
      <c r="BM56" s="658"/>
      <c r="BN56" s="658"/>
      <c r="BO56" s="658"/>
      <c r="BP56" s="658"/>
      <c r="BQ56" s="658"/>
      <c r="BR56" s="658"/>
      <c r="BS56" s="658"/>
      <c r="BT56" s="658"/>
      <c r="BU56" s="658"/>
      <c r="BV56" s="658"/>
      <c r="BW56" s="658"/>
      <c r="BX56" s="658"/>
      <c r="BY56" s="658"/>
      <c r="BZ56" s="658"/>
      <c r="CA56" s="658"/>
    </row>
    <row r="57" spans="1:79" s="668" customFormat="1" ht="51">
      <c r="A57" s="737"/>
      <c r="B57" s="737" t="s">
        <v>509</v>
      </c>
      <c r="C57" s="737"/>
      <c r="D57" s="682" t="s">
        <v>499</v>
      </c>
      <c r="E57" s="680" t="s">
        <v>53</v>
      </c>
      <c r="F57" s="685">
        <f>600*0.4*0.1</f>
        <v>24</v>
      </c>
      <c r="G57" s="681"/>
      <c r="H57" s="684">
        <f t="shared" si="2"/>
        <v>0</v>
      </c>
      <c r="I57" s="667"/>
      <c r="J57" s="658"/>
      <c r="K57" s="658"/>
      <c r="L57" s="658"/>
      <c r="M57" s="658"/>
      <c r="N57" s="658"/>
      <c r="O57" s="658"/>
      <c r="P57" s="658"/>
      <c r="Q57" s="658"/>
      <c r="R57" s="658"/>
      <c r="S57" s="658"/>
      <c r="T57" s="658"/>
      <c r="U57" s="658"/>
      <c r="V57" s="658"/>
      <c r="W57" s="658"/>
      <c r="X57" s="658"/>
      <c r="Y57" s="658"/>
      <c r="Z57" s="658"/>
      <c r="AA57" s="658"/>
      <c r="AB57" s="658"/>
      <c r="AC57" s="658"/>
      <c r="AD57" s="658"/>
      <c r="AE57" s="658"/>
      <c r="AF57" s="658"/>
      <c r="AG57" s="658"/>
      <c r="AH57" s="658"/>
      <c r="AI57" s="658"/>
      <c r="AJ57" s="658"/>
      <c r="AK57" s="658"/>
      <c r="AL57" s="658"/>
      <c r="AM57" s="658"/>
      <c r="AN57" s="658"/>
      <c r="AO57" s="658"/>
      <c r="AP57" s="658"/>
      <c r="AQ57" s="658"/>
      <c r="AR57" s="658"/>
      <c r="AS57" s="658"/>
      <c r="AT57" s="658"/>
      <c r="AU57" s="658"/>
      <c r="AV57" s="658"/>
      <c r="AW57" s="658"/>
      <c r="AX57" s="658"/>
      <c r="AY57" s="658"/>
      <c r="AZ57" s="658"/>
      <c r="BA57" s="658"/>
      <c r="BB57" s="658"/>
      <c r="BC57" s="658"/>
      <c r="BD57" s="658"/>
      <c r="BE57" s="658"/>
      <c r="BF57" s="658"/>
      <c r="BG57" s="658"/>
      <c r="BH57" s="658"/>
      <c r="BI57" s="658"/>
      <c r="BJ57" s="658"/>
      <c r="BK57" s="658"/>
      <c r="BL57" s="658"/>
      <c r="BM57" s="658"/>
      <c r="BN57" s="658"/>
      <c r="BO57" s="658"/>
      <c r="BP57" s="658"/>
      <c r="BQ57" s="658"/>
      <c r="BR57" s="658"/>
      <c r="BS57" s="658"/>
      <c r="BT57" s="658"/>
      <c r="BU57" s="658"/>
      <c r="BV57" s="658"/>
      <c r="BW57" s="658"/>
      <c r="BX57" s="658"/>
      <c r="BY57" s="658"/>
      <c r="BZ57" s="658"/>
      <c r="CA57" s="658"/>
    </row>
    <row r="58" spans="1:79" s="668" customFormat="1" ht="59.25" customHeight="1">
      <c r="A58" s="737"/>
      <c r="B58" s="737" t="s">
        <v>534</v>
      </c>
      <c r="C58" s="737"/>
      <c r="D58" s="682" t="s">
        <v>599</v>
      </c>
      <c r="E58" s="680" t="s">
        <v>501</v>
      </c>
      <c r="F58" s="685">
        <v>200</v>
      </c>
      <c r="G58" s="681"/>
      <c r="H58" s="684">
        <f t="shared" si="2"/>
        <v>0</v>
      </c>
      <c r="I58" s="667"/>
      <c r="J58" s="658"/>
      <c r="K58" s="658"/>
      <c r="L58" s="658"/>
      <c r="M58" s="658"/>
      <c r="N58" s="658"/>
      <c r="O58" s="658"/>
      <c r="P58" s="658"/>
      <c r="Q58" s="658"/>
      <c r="R58" s="658"/>
      <c r="S58" s="658"/>
      <c r="T58" s="658"/>
      <c r="U58" s="658"/>
      <c r="V58" s="658"/>
      <c r="W58" s="658"/>
      <c r="X58" s="658"/>
      <c r="Y58" s="658"/>
      <c r="Z58" s="658"/>
      <c r="AA58" s="658"/>
      <c r="AB58" s="658"/>
      <c r="AC58" s="658"/>
      <c r="AD58" s="658"/>
      <c r="AE58" s="658"/>
      <c r="AF58" s="658"/>
      <c r="AG58" s="658"/>
      <c r="AH58" s="658"/>
      <c r="AI58" s="658"/>
      <c r="AJ58" s="658"/>
      <c r="AK58" s="658"/>
      <c r="AL58" s="658"/>
      <c r="AM58" s="658"/>
      <c r="AN58" s="658"/>
      <c r="AO58" s="658"/>
      <c r="AP58" s="658"/>
      <c r="AQ58" s="658"/>
      <c r="AR58" s="658"/>
      <c r="AS58" s="658"/>
      <c r="AT58" s="658"/>
      <c r="AU58" s="658"/>
      <c r="AV58" s="658"/>
      <c r="AW58" s="658"/>
      <c r="AX58" s="658"/>
      <c r="AY58" s="658"/>
      <c r="AZ58" s="658"/>
      <c r="BA58" s="658"/>
      <c r="BB58" s="658"/>
      <c r="BC58" s="658"/>
      <c r="BD58" s="658"/>
      <c r="BE58" s="658"/>
      <c r="BF58" s="658"/>
      <c r="BG58" s="658"/>
      <c r="BH58" s="658"/>
      <c r="BI58" s="658"/>
      <c r="BJ58" s="658"/>
      <c r="BK58" s="658"/>
      <c r="BL58" s="658"/>
      <c r="BM58" s="658"/>
      <c r="BN58" s="658"/>
      <c r="BO58" s="658"/>
      <c r="BP58" s="658"/>
      <c r="BQ58" s="658"/>
      <c r="BR58" s="658"/>
      <c r="BS58" s="658"/>
      <c r="BT58" s="658"/>
      <c r="BU58" s="658"/>
      <c r="BV58" s="658"/>
      <c r="BW58" s="658"/>
      <c r="BX58" s="658"/>
      <c r="BY58" s="658"/>
      <c r="BZ58" s="658"/>
      <c r="CA58" s="658"/>
    </row>
    <row r="59" spans="1:79" s="668" customFormat="1" ht="63.75" customHeight="1">
      <c r="A59" s="737"/>
      <c r="B59" s="737" t="s">
        <v>545</v>
      </c>
      <c r="C59" s="737"/>
      <c r="D59" s="682" t="s">
        <v>503</v>
      </c>
      <c r="E59" s="680" t="s">
        <v>53</v>
      </c>
      <c r="F59" s="685">
        <f>600*0.4*0.2</f>
        <v>48</v>
      </c>
      <c r="G59" s="681"/>
      <c r="H59" s="684">
        <f t="shared" si="2"/>
        <v>0</v>
      </c>
      <c r="I59" s="667"/>
      <c r="J59" s="658"/>
      <c r="K59" s="658"/>
      <c r="L59" s="658"/>
      <c r="M59" s="658"/>
      <c r="N59" s="658"/>
      <c r="O59" s="658"/>
      <c r="P59" s="658"/>
      <c r="Q59" s="658"/>
      <c r="R59" s="658"/>
      <c r="S59" s="658"/>
      <c r="T59" s="658"/>
      <c r="U59" s="658"/>
      <c r="V59" s="658"/>
      <c r="W59" s="658"/>
      <c r="X59" s="658"/>
      <c r="Y59" s="658"/>
      <c r="Z59" s="658"/>
      <c r="AA59" s="658"/>
      <c r="AB59" s="658"/>
      <c r="AC59" s="658"/>
      <c r="AD59" s="658"/>
      <c r="AE59" s="658"/>
      <c r="AF59" s="658"/>
      <c r="AG59" s="658"/>
      <c r="AH59" s="658"/>
      <c r="AI59" s="658"/>
      <c r="AJ59" s="658"/>
      <c r="AK59" s="658"/>
      <c r="AL59" s="658"/>
      <c r="AM59" s="658"/>
      <c r="AN59" s="658"/>
      <c r="AO59" s="658"/>
      <c r="AP59" s="658"/>
      <c r="AQ59" s="658"/>
      <c r="AR59" s="658"/>
      <c r="AS59" s="658"/>
      <c r="AT59" s="658"/>
      <c r="AU59" s="658"/>
      <c r="AV59" s="658"/>
      <c r="AW59" s="658"/>
      <c r="AX59" s="658"/>
      <c r="AY59" s="658"/>
      <c r="AZ59" s="658"/>
      <c r="BA59" s="658"/>
      <c r="BB59" s="658"/>
      <c r="BC59" s="658"/>
      <c r="BD59" s="658"/>
      <c r="BE59" s="658"/>
      <c r="BF59" s="658"/>
      <c r="BG59" s="658"/>
      <c r="BH59" s="658"/>
      <c r="BI59" s="658"/>
      <c r="BJ59" s="658"/>
      <c r="BK59" s="658"/>
      <c r="BL59" s="658"/>
      <c r="BM59" s="658"/>
      <c r="BN59" s="658"/>
      <c r="BO59" s="658"/>
      <c r="BP59" s="658"/>
      <c r="BQ59" s="658"/>
      <c r="BR59" s="658"/>
      <c r="BS59" s="658"/>
      <c r="BT59" s="658"/>
      <c r="BU59" s="658"/>
      <c r="BV59" s="658"/>
      <c r="BW59" s="658"/>
      <c r="BX59" s="658"/>
      <c r="BY59" s="658"/>
      <c r="BZ59" s="658"/>
      <c r="CA59" s="658"/>
    </row>
    <row r="60" spans="1:79" s="668" customFormat="1" ht="111" customHeight="1">
      <c r="A60" s="737"/>
      <c r="B60" s="737" t="s">
        <v>546</v>
      </c>
      <c r="C60" s="737"/>
      <c r="D60" s="682" t="s">
        <v>600</v>
      </c>
      <c r="E60" s="680" t="s">
        <v>526</v>
      </c>
      <c r="F60" s="685">
        <v>2</v>
      </c>
      <c r="G60" s="681"/>
      <c r="H60" s="684">
        <f t="shared" si="2"/>
        <v>0</v>
      </c>
      <c r="I60" s="667"/>
      <c r="J60" s="658"/>
      <c r="K60" s="658"/>
      <c r="L60" s="658"/>
      <c r="M60" s="658"/>
      <c r="N60" s="658"/>
      <c r="O60" s="658"/>
      <c r="P60" s="658"/>
      <c r="Q60" s="658"/>
      <c r="R60" s="658"/>
      <c r="S60" s="658"/>
      <c r="T60" s="658"/>
      <c r="U60" s="658"/>
      <c r="V60" s="658"/>
      <c r="W60" s="658"/>
      <c r="X60" s="658"/>
      <c r="Y60" s="658"/>
      <c r="Z60" s="658"/>
      <c r="AA60" s="658"/>
      <c r="AB60" s="658"/>
      <c r="AC60" s="658"/>
      <c r="AD60" s="658"/>
      <c r="AE60" s="658"/>
      <c r="AF60" s="658"/>
      <c r="AG60" s="658"/>
      <c r="AH60" s="658"/>
      <c r="AI60" s="658"/>
      <c r="AJ60" s="658"/>
      <c r="AK60" s="658"/>
      <c r="AL60" s="658"/>
      <c r="AM60" s="658"/>
      <c r="AN60" s="658"/>
      <c r="AO60" s="658"/>
      <c r="AP60" s="658"/>
      <c r="AQ60" s="658"/>
      <c r="AR60" s="658"/>
      <c r="AS60" s="658"/>
      <c r="AT60" s="658"/>
      <c r="AU60" s="658"/>
      <c r="AV60" s="658"/>
      <c r="AW60" s="658"/>
      <c r="AX60" s="658"/>
      <c r="AY60" s="658"/>
      <c r="AZ60" s="658"/>
      <c r="BA60" s="658"/>
      <c r="BB60" s="658"/>
      <c r="BC60" s="658"/>
      <c r="BD60" s="658"/>
      <c r="BE60" s="658"/>
      <c r="BF60" s="658"/>
      <c r="BG60" s="658"/>
      <c r="BH60" s="658"/>
      <c r="BI60" s="658"/>
      <c r="BJ60" s="658"/>
      <c r="BK60" s="658"/>
      <c r="BL60" s="658"/>
      <c r="BM60" s="658"/>
      <c r="BN60" s="658"/>
      <c r="BO60" s="658"/>
      <c r="BP60" s="658"/>
      <c r="BQ60" s="658"/>
      <c r="BR60" s="658"/>
      <c r="BS60" s="658"/>
      <c r="BT60" s="658"/>
      <c r="BU60" s="658"/>
      <c r="BV60" s="658"/>
      <c r="BW60" s="658"/>
      <c r="BX60" s="658"/>
      <c r="BY60" s="658"/>
      <c r="BZ60" s="658"/>
      <c r="CA60" s="658"/>
    </row>
    <row r="61" spans="1:79" s="658" customFormat="1" ht="75" customHeight="1">
      <c r="A61" s="737"/>
      <c r="B61" s="737" t="s">
        <v>547</v>
      </c>
      <c r="C61" s="737"/>
      <c r="D61" s="669" t="s">
        <v>548</v>
      </c>
      <c r="E61" s="680" t="s">
        <v>501</v>
      </c>
      <c r="F61" s="684">
        <v>1980</v>
      </c>
      <c r="G61" s="683"/>
      <c r="H61" s="684">
        <f t="shared" si="2"/>
        <v>0</v>
      </c>
    </row>
    <row r="62" spans="1:79" s="658" customFormat="1" ht="114.75" customHeight="1">
      <c r="A62" s="737"/>
      <c r="B62" s="737" t="s">
        <v>549</v>
      </c>
      <c r="C62" s="737"/>
      <c r="D62" s="665" t="s">
        <v>601</v>
      </c>
      <c r="E62" s="680" t="s">
        <v>526</v>
      </c>
      <c r="F62" s="684">
        <v>2</v>
      </c>
      <c r="G62" s="683"/>
      <c r="H62" s="684">
        <f t="shared" si="2"/>
        <v>0</v>
      </c>
    </row>
    <row r="63" spans="1:79" s="658" customFormat="1" ht="96.75" customHeight="1">
      <c r="A63" s="737"/>
      <c r="B63" s="737" t="s">
        <v>550</v>
      </c>
      <c r="C63" s="737"/>
      <c r="D63" s="665" t="s">
        <v>551</v>
      </c>
      <c r="E63" s="680" t="s">
        <v>65</v>
      </c>
      <c r="F63" s="684">
        <v>6</v>
      </c>
      <c r="G63" s="683"/>
      <c r="H63" s="684">
        <f t="shared" si="2"/>
        <v>0</v>
      </c>
    </row>
    <row r="64" spans="1:79" s="658" customFormat="1" ht="54.75" customHeight="1">
      <c r="A64" s="737"/>
      <c r="B64" s="737" t="s">
        <v>552</v>
      </c>
      <c r="C64" s="737"/>
      <c r="D64" s="665" t="s">
        <v>553</v>
      </c>
      <c r="E64" s="680" t="s">
        <v>526</v>
      </c>
      <c r="F64" s="684">
        <v>1</v>
      </c>
      <c r="G64" s="683"/>
      <c r="H64" s="684">
        <f t="shared" si="2"/>
        <v>0</v>
      </c>
    </row>
    <row r="65" spans="1:79" s="658" customFormat="1" ht="36" customHeight="1">
      <c r="A65" s="737"/>
      <c r="B65" s="737" t="s">
        <v>554</v>
      </c>
      <c r="C65" s="737"/>
      <c r="D65" s="665" t="s">
        <v>510</v>
      </c>
      <c r="E65" s="680" t="s">
        <v>53</v>
      </c>
      <c r="F65" s="684">
        <v>76.8</v>
      </c>
      <c r="G65" s="683"/>
      <c r="H65" s="684">
        <f t="shared" si="2"/>
        <v>0</v>
      </c>
    </row>
    <row r="66" spans="1:79" s="658" customFormat="1" ht="14.65" customHeight="1">
      <c r="A66" s="803"/>
      <c r="B66" s="803"/>
      <c r="C66" s="803"/>
      <c r="D66" s="803"/>
      <c r="E66" s="803"/>
      <c r="F66" s="803"/>
      <c r="G66" s="803"/>
      <c r="H66" s="803"/>
    </row>
    <row r="67" spans="1:79" s="671" customFormat="1" ht="26.25" customHeight="1">
      <c r="A67" s="660"/>
      <c r="B67" s="660"/>
      <c r="C67" s="660"/>
      <c r="D67" s="661" t="s">
        <v>555</v>
      </c>
      <c r="E67" s="662"/>
      <c r="F67" s="663"/>
      <c r="G67" s="663"/>
      <c r="H67" s="664">
        <f>SUM(H50:H65)</f>
        <v>0</v>
      </c>
      <c r="I67" s="670"/>
      <c r="J67" s="648"/>
      <c r="K67" s="648"/>
      <c r="L67" s="648"/>
      <c r="M67" s="648"/>
      <c r="N67" s="648"/>
      <c r="O67" s="648"/>
      <c r="P67" s="648"/>
      <c r="Q67" s="648"/>
      <c r="R67" s="648"/>
      <c r="S67" s="648"/>
      <c r="T67" s="648"/>
      <c r="U67" s="648"/>
      <c r="V67" s="648"/>
      <c r="W67" s="648"/>
      <c r="X67" s="648"/>
      <c r="Y67" s="648"/>
      <c r="Z67" s="648"/>
      <c r="AA67" s="648"/>
      <c r="AB67" s="648"/>
      <c r="AC67" s="648"/>
      <c r="AD67" s="648"/>
      <c r="AE67" s="648"/>
      <c r="AF67" s="648"/>
      <c r="AG67" s="648"/>
      <c r="AH67" s="648"/>
      <c r="AI67" s="648"/>
      <c r="AJ67" s="648"/>
      <c r="AK67" s="648"/>
      <c r="AL67" s="648"/>
      <c r="AM67" s="648"/>
      <c r="AN67" s="648"/>
      <c r="AO67" s="648"/>
      <c r="AP67" s="648"/>
      <c r="AQ67" s="648"/>
      <c r="AR67" s="648"/>
      <c r="AS67" s="648"/>
      <c r="AT67" s="648"/>
      <c r="AU67" s="648"/>
      <c r="AV67" s="648"/>
      <c r="AW67" s="648"/>
      <c r="AX67" s="648"/>
      <c r="AY67" s="648"/>
      <c r="AZ67" s="648"/>
      <c r="BA67" s="648"/>
      <c r="BB67" s="648"/>
      <c r="BC67" s="648"/>
      <c r="BD67" s="648"/>
      <c r="BE67" s="648"/>
      <c r="BF67" s="648"/>
      <c r="BG67" s="648"/>
      <c r="BH67" s="648"/>
      <c r="BI67" s="648"/>
      <c r="BJ67" s="648"/>
      <c r="BK67" s="648"/>
      <c r="BL67" s="648"/>
      <c r="BM67" s="648"/>
      <c r="BN67" s="648"/>
      <c r="BO67" s="648"/>
      <c r="BP67" s="648"/>
      <c r="BQ67" s="648"/>
      <c r="BR67" s="648"/>
      <c r="BS67" s="648"/>
      <c r="BT67" s="648"/>
      <c r="BU67" s="648"/>
      <c r="BV67" s="648"/>
      <c r="BW67" s="648"/>
      <c r="BX67" s="648"/>
      <c r="BY67" s="648"/>
      <c r="BZ67" s="648"/>
      <c r="CA67" s="648"/>
    </row>
    <row r="68" spans="1:79" s="658" customFormat="1" ht="13.5" customHeight="1">
      <c r="A68" s="803"/>
      <c r="B68" s="803"/>
      <c r="C68" s="803"/>
      <c r="D68" s="803"/>
      <c r="E68" s="803"/>
      <c r="F68" s="803"/>
      <c r="G68" s="803"/>
      <c r="H68" s="803"/>
    </row>
    <row r="69" spans="1:79" ht="31.5" customHeight="1">
      <c r="A69" s="739" t="s">
        <v>556</v>
      </c>
      <c r="B69" s="738"/>
      <c r="C69" s="738"/>
      <c r="D69" s="651" t="s">
        <v>557</v>
      </c>
      <c r="E69" s="652"/>
      <c r="F69" s="653"/>
      <c r="G69" s="653"/>
      <c r="H69" s="654"/>
    </row>
    <row r="70" spans="1:79" s="658" customFormat="1" ht="59.25" customHeight="1">
      <c r="A70" s="737"/>
      <c r="B70" s="737" t="s">
        <v>494</v>
      </c>
      <c r="C70" s="737"/>
      <c r="D70" s="742" t="s">
        <v>602</v>
      </c>
      <c r="E70" s="680" t="s">
        <v>526</v>
      </c>
      <c r="F70" s="686">
        <v>1</v>
      </c>
      <c r="G70" s="681"/>
      <c r="H70" s="684">
        <f>F70*G70</f>
        <v>0</v>
      </c>
    </row>
    <row r="71" spans="1:79" s="658" customFormat="1" ht="45" customHeight="1">
      <c r="A71" s="737"/>
      <c r="B71" s="737" t="s">
        <v>496</v>
      </c>
      <c r="C71" s="737"/>
      <c r="D71" s="742" t="s">
        <v>664</v>
      </c>
      <c r="E71" s="680" t="s">
        <v>526</v>
      </c>
      <c r="F71" s="686">
        <v>1</v>
      </c>
      <c r="G71" s="681"/>
      <c r="H71" s="684">
        <f>F71*G71</f>
        <v>0</v>
      </c>
    </row>
    <row r="72" spans="1:79" ht="12.75" customHeight="1">
      <c r="A72" s="801"/>
      <c r="B72" s="801"/>
      <c r="C72" s="801"/>
      <c r="D72" s="801"/>
      <c r="E72" s="801"/>
      <c r="F72" s="801"/>
      <c r="G72" s="801"/>
      <c r="H72" s="801"/>
    </row>
    <row r="73" spans="1:79" ht="26.25" customHeight="1">
      <c r="A73" s="660"/>
      <c r="B73" s="660"/>
      <c r="C73" s="660"/>
      <c r="D73" s="661" t="s">
        <v>558</v>
      </c>
      <c r="E73" s="662"/>
      <c r="F73" s="663"/>
      <c r="G73" s="663"/>
      <c r="H73" s="664">
        <f>SUM(H70:H71)</f>
        <v>0</v>
      </c>
    </row>
  </sheetData>
  <sheetProtection algorithmName="SHA-512" hashValue="tsMH/1VTfG8G22iLrcB6kFlJH3PCGm8hUUaxPB1sFD4xlUKM9/X7PPRop09UHNN871xWJDY+6Qii0GBoMZkJ7w==" saltValue="jvnhjX6lzqZ96Z36j5SN8A==" spinCount="100000" sheet="1" objects="1" scenarios="1"/>
  <protectedRanges>
    <protectedRange sqref="G8:G17 G21:G43 G49:G65 G70:G71" name="Range1"/>
  </protectedRanges>
  <mergeCells count="11">
    <mergeCell ref="A45:H45"/>
    <mergeCell ref="A47:H47"/>
    <mergeCell ref="A66:H66"/>
    <mergeCell ref="A68:H68"/>
    <mergeCell ref="A72:H72"/>
    <mergeCell ref="A19:H19"/>
    <mergeCell ref="A1:H1"/>
    <mergeCell ref="A2:H2"/>
    <mergeCell ref="A3:C3"/>
    <mergeCell ref="A4:H4"/>
    <mergeCell ref="A6:H6"/>
  </mergeCells>
  <pageMargins left="0.59055118110236227" right="0.19685039370078741" top="1.1417322834645669" bottom="0.78740157480314965" header="0.51181102362204722" footer="0.51181102362204722"/>
  <pageSetup paperSize="9" scale="93" firstPageNumber="0" fitToHeight="0" orientation="portrait" horizontalDpi="300" verticalDpi="300" r:id="rId1"/>
  <headerFooter alignWithMargins="0">
    <oddHeader xml:space="preserve">&amp;L&amp;"HRHelvetica,Regular"&amp;12Izgradnja prometnice i javne rasvjete u istočnom i zapadnom dijelu poduzetničke zone Turbina 2 u Slatini
ELEKTROTEHNIČKI PROJEKT </oddHeader>
    <oddFooter>&amp;C&amp;P/&amp;N</oddFooter>
  </headerFooter>
  <rowBreaks count="7" manualBreakCount="7">
    <brk id="12" max="7" man="1"/>
    <brk id="18" max="7" man="1"/>
    <brk id="32" max="7" man="1"/>
    <brk id="38" max="7" man="1"/>
    <brk id="44" max="7" man="1"/>
    <brk id="53" max="7" man="1"/>
    <brk id="60"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A1:J13"/>
  <sheetViews>
    <sheetView showZeros="0" zoomScaleNormal="100" zoomScaleSheetLayoutView="115" workbookViewId="0">
      <selection activeCell="G9" sqref="G9:H9"/>
    </sheetView>
  </sheetViews>
  <sheetFormatPr defaultColWidth="8.21875" defaultRowHeight="12.75"/>
  <cols>
    <col min="1" max="1" width="3.77734375" style="676" customWidth="1"/>
    <col min="2" max="2" width="2.77734375" style="676" customWidth="1"/>
    <col min="3" max="3" width="2.44140625" style="676" customWidth="1"/>
    <col min="4" max="4" width="38.21875" style="648" customWidth="1"/>
    <col min="5" max="5" width="8.5546875" style="677" customWidth="1"/>
    <col min="6" max="6" width="9.109375" style="678" customWidth="1"/>
    <col min="7" max="7" width="8.109375" style="678" customWidth="1"/>
    <col min="8" max="8" width="11.44140625" style="679" customWidth="1"/>
    <col min="9" max="256" width="8.21875" style="648"/>
    <col min="257" max="257" width="3.77734375" style="648" customWidth="1"/>
    <col min="258" max="258" width="2.77734375" style="648" customWidth="1"/>
    <col min="259" max="259" width="2.44140625" style="648" customWidth="1"/>
    <col min="260" max="260" width="38.21875" style="648" customWidth="1"/>
    <col min="261" max="261" width="8.5546875" style="648" customWidth="1"/>
    <col min="262" max="262" width="6.21875" style="648" customWidth="1"/>
    <col min="263" max="263" width="8.109375" style="648" customWidth="1"/>
    <col min="264" max="264" width="11.44140625" style="648" customWidth="1"/>
    <col min="265" max="512" width="8.21875" style="648"/>
    <col min="513" max="513" width="3.77734375" style="648" customWidth="1"/>
    <col min="514" max="514" width="2.77734375" style="648" customWidth="1"/>
    <col min="515" max="515" width="2.44140625" style="648" customWidth="1"/>
    <col min="516" max="516" width="38.21875" style="648" customWidth="1"/>
    <col min="517" max="517" width="8.5546875" style="648" customWidth="1"/>
    <col min="518" max="518" width="6.21875" style="648" customWidth="1"/>
    <col min="519" max="519" width="8.109375" style="648" customWidth="1"/>
    <col min="520" max="520" width="11.44140625" style="648" customWidth="1"/>
    <col min="521" max="768" width="8.21875" style="648"/>
    <col min="769" max="769" width="3.77734375" style="648" customWidth="1"/>
    <col min="770" max="770" width="2.77734375" style="648" customWidth="1"/>
    <col min="771" max="771" width="2.44140625" style="648" customWidth="1"/>
    <col min="772" max="772" width="38.21875" style="648" customWidth="1"/>
    <col min="773" max="773" width="8.5546875" style="648" customWidth="1"/>
    <col min="774" max="774" width="6.21875" style="648" customWidth="1"/>
    <col min="775" max="775" width="8.109375" style="648" customWidth="1"/>
    <col min="776" max="776" width="11.44140625" style="648" customWidth="1"/>
    <col min="777" max="1024" width="8.21875" style="648"/>
    <col min="1025" max="1025" width="3.77734375" style="648" customWidth="1"/>
    <col min="1026" max="1026" width="2.77734375" style="648" customWidth="1"/>
    <col min="1027" max="1027" width="2.44140625" style="648" customWidth="1"/>
    <col min="1028" max="1028" width="38.21875" style="648" customWidth="1"/>
    <col min="1029" max="1029" width="8.5546875" style="648" customWidth="1"/>
    <col min="1030" max="1030" width="6.21875" style="648" customWidth="1"/>
    <col min="1031" max="1031" width="8.109375" style="648" customWidth="1"/>
    <col min="1032" max="1032" width="11.44140625" style="648" customWidth="1"/>
    <col min="1033" max="1280" width="8.21875" style="648"/>
    <col min="1281" max="1281" width="3.77734375" style="648" customWidth="1"/>
    <col min="1282" max="1282" width="2.77734375" style="648" customWidth="1"/>
    <col min="1283" max="1283" width="2.44140625" style="648" customWidth="1"/>
    <col min="1284" max="1284" width="38.21875" style="648" customWidth="1"/>
    <col min="1285" max="1285" width="8.5546875" style="648" customWidth="1"/>
    <col min="1286" max="1286" width="6.21875" style="648" customWidth="1"/>
    <col min="1287" max="1287" width="8.109375" style="648" customWidth="1"/>
    <col min="1288" max="1288" width="11.44140625" style="648" customWidth="1"/>
    <col min="1289" max="1536" width="8.21875" style="648"/>
    <col min="1537" max="1537" width="3.77734375" style="648" customWidth="1"/>
    <col min="1538" max="1538" width="2.77734375" style="648" customWidth="1"/>
    <col min="1539" max="1539" width="2.44140625" style="648" customWidth="1"/>
    <col min="1540" max="1540" width="38.21875" style="648" customWidth="1"/>
    <col min="1541" max="1541" width="8.5546875" style="648" customWidth="1"/>
    <col min="1542" max="1542" width="6.21875" style="648" customWidth="1"/>
    <col min="1543" max="1543" width="8.109375" style="648" customWidth="1"/>
    <col min="1544" max="1544" width="11.44140625" style="648" customWidth="1"/>
    <col min="1545" max="1792" width="8.21875" style="648"/>
    <col min="1793" max="1793" width="3.77734375" style="648" customWidth="1"/>
    <col min="1794" max="1794" width="2.77734375" style="648" customWidth="1"/>
    <col min="1795" max="1795" width="2.44140625" style="648" customWidth="1"/>
    <col min="1796" max="1796" width="38.21875" style="648" customWidth="1"/>
    <col min="1797" max="1797" width="8.5546875" style="648" customWidth="1"/>
    <col min="1798" max="1798" width="6.21875" style="648" customWidth="1"/>
    <col min="1799" max="1799" width="8.109375" style="648" customWidth="1"/>
    <col min="1800" max="1800" width="11.44140625" style="648" customWidth="1"/>
    <col min="1801" max="2048" width="8.21875" style="648"/>
    <col min="2049" max="2049" width="3.77734375" style="648" customWidth="1"/>
    <col min="2050" max="2050" width="2.77734375" style="648" customWidth="1"/>
    <col min="2051" max="2051" width="2.44140625" style="648" customWidth="1"/>
    <col min="2052" max="2052" width="38.21875" style="648" customWidth="1"/>
    <col min="2053" max="2053" width="8.5546875" style="648" customWidth="1"/>
    <col min="2054" max="2054" width="6.21875" style="648" customWidth="1"/>
    <col min="2055" max="2055" width="8.109375" style="648" customWidth="1"/>
    <col min="2056" max="2056" width="11.44140625" style="648" customWidth="1"/>
    <col min="2057" max="2304" width="8.21875" style="648"/>
    <col min="2305" max="2305" width="3.77734375" style="648" customWidth="1"/>
    <col min="2306" max="2306" width="2.77734375" style="648" customWidth="1"/>
    <col min="2307" max="2307" width="2.44140625" style="648" customWidth="1"/>
    <col min="2308" max="2308" width="38.21875" style="648" customWidth="1"/>
    <col min="2309" max="2309" width="8.5546875" style="648" customWidth="1"/>
    <col min="2310" max="2310" width="6.21875" style="648" customWidth="1"/>
    <col min="2311" max="2311" width="8.109375" style="648" customWidth="1"/>
    <col min="2312" max="2312" width="11.44140625" style="648" customWidth="1"/>
    <col min="2313" max="2560" width="8.21875" style="648"/>
    <col min="2561" max="2561" width="3.77734375" style="648" customWidth="1"/>
    <col min="2562" max="2562" width="2.77734375" style="648" customWidth="1"/>
    <col min="2563" max="2563" width="2.44140625" style="648" customWidth="1"/>
    <col min="2564" max="2564" width="38.21875" style="648" customWidth="1"/>
    <col min="2565" max="2565" width="8.5546875" style="648" customWidth="1"/>
    <col min="2566" max="2566" width="6.21875" style="648" customWidth="1"/>
    <col min="2567" max="2567" width="8.109375" style="648" customWidth="1"/>
    <col min="2568" max="2568" width="11.44140625" style="648" customWidth="1"/>
    <col min="2569" max="2816" width="8.21875" style="648"/>
    <col min="2817" max="2817" width="3.77734375" style="648" customWidth="1"/>
    <col min="2818" max="2818" width="2.77734375" style="648" customWidth="1"/>
    <col min="2819" max="2819" width="2.44140625" style="648" customWidth="1"/>
    <col min="2820" max="2820" width="38.21875" style="648" customWidth="1"/>
    <col min="2821" max="2821" width="8.5546875" style="648" customWidth="1"/>
    <col min="2822" max="2822" width="6.21875" style="648" customWidth="1"/>
    <col min="2823" max="2823" width="8.109375" style="648" customWidth="1"/>
    <col min="2824" max="2824" width="11.44140625" style="648" customWidth="1"/>
    <col min="2825" max="3072" width="8.21875" style="648"/>
    <col min="3073" max="3073" width="3.77734375" style="648" customWidth="1"/>
    <col min="3074" max="3074" width="2.77734375" style="648" customWidth="1"/>
    <col min="3075" max="3075" width="2.44140625" style="648" customWidth="1"/>
    <col min="3076" max="3076" width="38.21875" style="648" customWidth="1"/>
    <col min="3077" max="3077" width="8.5546875" style="648" customWidth="1"/>
    <col min="3078" max="3078" width="6.21875" style="648" customWidth="1"/>
    <col min="3079" max="3079" width="8.109375" style="648" customWidth="1"/>
    <col min="3080" max="3080" width="11.44140625" style="648" customWidth="1"/>
    <col min="3081" max="3328" width="8.21875" style="648"/>
    <col min="3329" max="3329" width="3.77734375" style="648" customWidth="1"/>
    <col min="3330" max="3330" width="2.77734375" style="648" customWidth="1"/>
    <col min="3331" max="3331" width="2.44140625" style="648" customWidth="1"/>
    <col min="3332" max="3332" width="38.21875" style="648" customWidth="1"/>
    <col min="3333" max="3333" width="8.5546875" style="648" customWidth="1"/>
    <col min="3334" max="3334" width="6.21875" style="648" customWidth="1"/>
    <col min="3335" max="3335" width="8.109375" style="648" customWidth="1"/>
    <col min="3336" max="3336" width="11.44140625" style="648" customWidth="1"/>
    <col min="3337" max="3584" width="8.21875" style="648"/>
    <col min="3585" max="3585" width="3.77734375" style="648" customWidth="1"/>
    <col min="3586" max="3586" width="2.77734375" style="648" customWidth="1"/>
    <col min="3587" max="3587" width="2.44140625" style="648" customWidth="1"/>
    <col min="3588" max="3588" width="38.21875" style="648" customWidth="1"/>
    <col min="3589" max="3589" width="8.5546875" style="648" customWidth="1"/>
    <col min="3590" max="3590" width="6.21875" style="648" customWidth="1"/>
    <col min="3591" max="3591" width="8.109375" style="648" customWidth="1"/>
    <col min="3592" max="3592" width="11.44140625" style="648" customWidth="1"/>
    <col min="3593" max="3840" width="8.21875" style="648"/>
    <col min="3841" max="3841" width="3.77734375" style="648" customWidth="1"/>
    <col min="3842" max="3842" width="2.77734375" style="648" customWidth="1"/>
    <col min="3843" max="3843" width="2.44140625" style="648" customWidth="1"/>
    <col min="3844" max="3844" width="38.21875" style="648" customWidth="1"/>
    <col min="3845" max="3845" width="8.5546875" style="648" customWidth="1"/>
    <col min="3846" max="3846" width="6.21875" style="648" customWidth="1"/>
    <col min="3847" max="3847" width="8.109375" style="648" customWidth="1"/>
    <col min="3848" max="3848" width="11.44140625" style="648" customWidth="1"/>
    <col min="3849" max="4096" width="8.21875" style="648"/>
    <col min="4097" max="4097" width="3.77734375" style="648" customWidth="1"/>
    <col min="4098" max="4098" width="2.77734375" style="648" customWidth="1"/>
    <col min="4099" max="4099" width="2.44140625" style="648" customWidth="1"/>
    <col min="4100" max="4100" width="38.21875" style="648" customWidth="1"/>
    <col min="4101" max="4101" width="8.5546875" style="648" customWidth="1"/>
    <col min="4102" max="4102" width="6.21875" style="648" customWidth="1"/>
    <col min="4103" max="4103" width="8.109375" style="648" customWidth="1"/>
    <col min="4104" max="4104" width="11.44140625" style="648" customWidth="1"/>
    <col min="4105" max="4352" width="8.21875" style="648"/>
    <col min="4353" max="4353" width="3.77734375" style="648" customWidth="1"/>
    <col min="4354" max="4354" width="2.77734375" style="648" customWidth="1"/>
    <col min="4355" max="4355" width="2.44140625" style="648" customWidth="1"/>
    <col min="4356" max="4356" width="38.21875" style="648" customWidth="1"/>
    <col min="4357" max="4357" width="8.5546875" style="648" customWidth="1"/>
    <col min="4358" max="4358" width="6.21875" style="648" customWidth="1"/>
    <col min="4359" max="4359" width="8.109375" style="648" customWidth="1"/>
    <col min="4360" max="4360" width="11.44140625" style="648" customWidth="1"/>
    <col min="4361" max="4608" width="8.21875" style="648"/>
    <col min="4609" max="4609" width="3.77734375" style="648" customWidth="1"/>
    <col min="4610" max="4610" width="2.77734375" style="648" customWidth="1"/>
    <col min="4611" max="4611" width="2.44140625" style="648" customWidth="1"/>
    <col min="4612" max="4612" width="38.21875" style="648" customWidth="1"/>
    <col min="4613" max="4613" width="8.5546875" style="648" customWidth="1"/>
    <col min="4614" max="4614" width="6.21875" style="648" customWidth="1"/>
    <col min="4615" max="4615" width="8.109375" style="648" customWidth="1"/>
    <col min="4616" max="4616" width="11.44140625" style="648" customWidth="1"/>
    <col min="4617" max="4864" width="8.21875" style="648"/>
    <col min="4865" max="4865" width="3.77734375" style="648" customWidth="1"/>
    <col min="4866" max="4866" width="2.77734375" style="648" customWidth="1"/>
    <col min="4867" max="4867" width="2.44140625" style="648" customWidth="1"/>
    <col min="4868" max="4868" width="38.21875" style="648" customWidth="1"/>
    <col min="4869" max="4869" width="8.5546875" style="648" customWidth="1"/>
    <col min="4870" max="4870" width="6.21875" style="648" customWidth="1"/>
    <col min="4871" max="4871" width="8.109375" style="648" customWidth="1"/>
    <col min="4872" max="4872" width="11.44140625" style="648" customWidth="1"/>
    <col min="4873" max="5120" width="8.21875" style="648"/>
    <col min="5121" max="5121" width="3.77734375" style="648" customWidth="1"/>
    <col min="5122" max="5122" width="2.77734375" style="648" customWidth="1"/>
    <col min="5123" max="5123" width="2.44140625" style="648" customWidth="1"/>
    <col min="5124" max="5124" width="38.21875" style="648" customWidth="1"/>
    <col min="5125" max="5125" width="8.5546875" style="648" customWidth="1"/>
    <col min="5126" max="5126" width="6.21875" style="648" customWidth="1"/>
    <col min="5127" max="5127" width="8.109375" style="648" customWidth="1"/>
    <col min="5128" max="5128" width="11.44140625" style="648" customWidth="1"/>
    <col min="5129" max="5376" width="8.21875" style="648"/>
    <col min="5377" max="5377" width="3.77734375" style="648" customWidth="1"/>
    <col min="5378" max="5378" width="2.77734375" style="648" customWidth="1"/>
    <col min="5379" max="5379" width="2.44140625" style="648" customWidth="1"/>
    <col min="5380" max="5380" width="38.21875" style="648" customWidth="1"/>
    <col min="5381" max="5381" width="8.5546875" style="648" customWidth="1"/>
    <col min="5382" max="5382" width="6.21875" style="648" customWidth="1"/>
    <col min="5383" max="5383" width="8.109375" style="648" customWidth="1"/>
    <col min="5384" max="5384" width="11.44140625" style="648" customWidth="1"/>
    <col min="5385" max="5632" width="8.21875" style="648"/>
    <col min="5633" max="5633" width="3.77734375" style="648" customWidth="1"/>
    <col min="5634" max="5634" width="2.77734375" style="648" customWidth="1"/>
    <col min="5635" max="5635" width="2.44140625" style="648" customWidth="1"/>
    <col min="5636" max="5636" width="38.21875" style="648" customWidth="1"/>
    <col min="5637" max="5637" width="8.5546875" style="648" customWidth="1"/>
    <col min="5638" max="5638" width="6.21875" style="648" customWidth="1"/>
    <col min="5639" max="5639" width="8.109375" style="648" customWidth="1"/>
    <col min="5640" max="5640" width="11.44140625" style="648" customWidth="1"/>
    <col min="5641" max="5888" width="8.21875" style="648"/>
    <col min="5889" max="5889" width="3.77734375" style="648" customWidth="1"/>
    <col min="5890" max="5890" width="2.77734375" style="648" customWidth="1"/>
    <col min="5891" max="5891" width="2.44140625" style="648" customWidth="1"/>
    <col min="5892" max="5892" width="38.21875" style="648" customWidth="1"/>
    <col min="5893" max="5893" width="8.5546875" style="648" customWidth="1"/>
    <col min="5894" max="5894" width="6.21875" style="648" customWidth="1"/>
    <col min="5895" max="5895" width="8.109375" style="648" customWidth="1"/>
    <col min="5896" max="5896" width="11.44140625" style="648" customWidth="1"/>
    <col min="5897" max="6144" width="8.21875" style="648"/>
    <col min="6145" max="6145" width="3.77734375" style="648" customWidth="1"/>
    <col min="6146" max="6146" width="2.77734375" style="648" customWidth="1"/>
    <col min="6147" max="6147" width="2.44140625" style="648" customWidth="1"/>
    <col min="6148" max="6148" width="38.21875" style="648" customWidth="1"/>
    <col min="6149" max="6149" width="8.5546875" style="648" customWidth="1"/>
    <col min="6150" max="6150" width="6.21875" style="648" customWidth="1"/>
    <col min="6151" max="6151" width="8.109375" style="648" customWidth="1"/>
    <col min="6152" max="6152" width="11.44140625" style="648" customWidth="1"/>
    <col min="6153" max="6400" width="8.21875" style="648"/>
    <col min="6401" max="6401" width="3.77734375" style="648" customWidth="1"/>
    <col min="6402" max="6402" width="2.77734375" style="648" customWidth="1"/>
    <col min="6403" max="6403" width="2.44140625" style="648" customWidth="1"/>
    <col min="6404" max="6404" width="38.21875" style="648" customWidth="1"/>
    <col min="6405" max="6405" width="8.5546875" style="648" customWidth="1"/>
    <col min="6406" max="6406" width="6.21875" style="648" customWidth="1"/>
    <col min="6407" max="6407" width="8.109375" style="648" customWidth="1"/>
    <col min="6408" max="6408" width="11.44140625" style="648" customWidth="1"/>
    <col min="6409" max="6656" width="8.21875" style="648"/>
    <col min="6657" max="6657" width="3.77734375" style="648" customWidth="1"/>
    <col min="6658" max="6658" width="2.77734375" style="648" customWidth="1"/>
    <col min="6659" max="6659" width="2.44140625" style="648" customWidth="1"/>
    <col min="6660" max="6660" width="38.21875" style="648" customWidth="1"/>
    <col min="6661" max="6661" width="8.5546875" style="648" customWidth="1"/>
    <col min="6662" max="6662" width="6.21875" style="648" customWidth="1"/>
    <col min="6663" max="6663" width="8.109375" style="648" customWidth="1"/>
    <col min="6664" max="6664" width="11.44140625" style="648" customWidth="1"/>
    <col min="6665" max="6912" width="8.21875" style="648"/>
    <col min="6913" max="6913" width="3.77734375" style="648" customWidth="1"/>
    <col min="6914" max="6914" width="2.77734375" style="648" customWidth="1"/>
    <col min="6915" max="6915" width="2.44140625" style="648" customWidth="1"/>
    <col min="6916" max="6916" width="38.21875" style="648" customWidth="1"/>
    <col min="6917" max="6917" width="8.5546875" style="648" customWidth="1"/>
    <col min="6918" max="6918" width="6.21875" style="648" customWidth="1"/>
    <col min="6919" max="6919" width="8.109375" style="648" customWidth="1"/>
    <col min="6920" max="6920" width="11.44140625" style="648" customWidth="1"/>
    <col min="6921" max="7168" width="8.21875" style="648"/>
    <col min="7169" max="7169" width="3.77734375" style="648" customWidth="1"/>
    <col min="7170" max="7170" width="2.77734375" style="648" customWidth="1"/>
    <col min="7171" max="7171" width="2.44140625" style="648" customWidth="1"/>
    <col min="7172" max="7172" width="38.21875" style="648" customWidth="1"/>
    <col min="7173" max="7173" width="8.5546875" style="648" customWidth="1"/>
    <col min="7174" max="7174" width="6.21875" style="648" customWidth="1"/>
    <col min="7175" max="7175" width="8.109375" style="648" customWidth="1"/>
    <col min="7176" max="7176" width="11.44140625" style="648" customWidth="1"/>
    <col min="7177" max="7424" width="8.21875" style="648"/>
    <col min="7425" max="7425" width="3.77734375" style="648" customWidth="1"/>
    <col min="7426" max="7426" width="2.77734375" style="648" customWidth="1"/>
    <col min="7427" max="7427" width="2.44140625" style="648" customWidth="1"/>
    <col min="7428" max="7428" width="38.21875" style="648" customWidth="1"/>
    <col min="7429" max="7429" width="8.5546875" style="648" customWidth="1"/>
    <col min="7430" max="7430" width="6.21875" style="648" customWidth="1"/>
    <col min="7431" max="7431" width="8.109375" style="648" customWidth="1"/>
    <col min="7432" max="7432" width="11.44140625" style="648" customWidth="1"/>
    <col min="7433" max="7680" width="8.21875" style="648"/>
    <col min="7681" max="7681" width="3.77734375" style="648" customWidth="1"/>
    <col min="7682" max="7682" width="2.77734375" style="648" customWidth="1"/>
    <col min="7683" max="7683" width="2.44140625" style="648" customWidth="1"/>
    <col min="7684" max="7684" width="38.21875" style="648" customWidth="1"/>
    <col min="7685" max="7685" width="8.5546875" style="648" customWidth="1"/>
    <col min="7686" max="7686" width="6.21875" style="648" customWidth="1"/>
    <col min="7687" max="7687" width="8.109375" style="648" customWidth="1"/>
    <col min="7688" max="7688" width="11.44140625" style="648" customWidth="1"/>
    <col min="7689" max="7936" width="8.21875" style="648"/>
    <col min="7937" max="7937" width="3.77734375" style="648" customWidth="1"/>
    <col min="7938" max="7938" width="2.77734375" style="648" customWidth="1"/>
    <col min="7939" max="7939" width="2.44140625" style="648" customWidth="1"/>
    <col min="7940" max="7940" width="38.21875" style="648" customWidth="1"/>
    <col min="7941" max="7941" width="8.5546875" style="648" customWidth="1"/>
    <col min="7942" max="7942" width="6.21875" style="648" customWidth="1"/>
    <col min="7943" max="7943" width="8.109375" style="648" customWidth="1"/>
    <col min="7944" max="7944" width="11.44140625" style="648" customWidth="1"/>
    <col min="7945" max="8192" width="8.21875" style="648"/>
    <col min="8193" max="8193" width="3.77734375" style="648" customWidth="1"/>
    <col min="8194" max="8194" width="2.77734375" style="648" customWidth="1"/>
    <col min="8195" max="8195" width="2.44140625" style="648" customWidth="1"/>
    <col min="8196" max="8196" width="38.21875" style="648" customWidth="1"/>
    <col min="8197" max="8197" width="8.5546875" style="648" customWidth="1"/>
    <col min="8198" max="8198" width="6.21875" style="648" customWidth="1"/>
    <col min="8199" max="8199" width="8.109375" style="648" customWidth="1"/>
    <col min="8200" max="8200" width="11.44140625" style="648" customWidth="1"/>
    <col min="8201" max="8448" width="8.21875" style="648"/>
    <col min="8449" max="8449" width="3.77734375" style="648" customWidth="1"/>
    <col min="8450" max="8450" width="2.77734375" style="648" customWidth="1"/>
    <col min="8451" max="8451" width="2.44140625" style="648" customWidth="1"/>
    <col min="8452" max="8452" width="38.21875" style="648" customWidth="1"/>
    <col min="8453" max="8453" width="8.5546875" style="648" customWidth="1"/>
    <col min="8454" max="8454" width="6.21875" style="648" customWidth="1"/>
    <col min="8455" max="8455" width="8.109375" style="648" customWidth="1"/>
    <col min="8456" max="8456" width="11.44140625" style="648" customWidth="1"/>
    <col min="8457" max="8704" width="8.21875" style="648"/>
    <col min="8705" max="8705" width="3.77734375" style="648" customWidth="1"/>
    <col min="8706" max="8706" width="2.77734375" style="648" customWidth="1"/>
    <col min="8707" max="8707" width="2.44140625" style="648" customWidth="1"/>
    <col min="8708" max="8708" width="38.21875" style="648" customWidth="1"/>
    <col min="8709" max="8709" width="8.5546875" style="648" customWidth="1"/>
    <col min="8710" max="8710" width="6.21875" style="648" customWidth="1"/>
    <col min="8711" max="8711" width="8.109375" style="648" customWidth="1"/>
    <col min="8712" max="8712" width="11.44140625" style="648" customWidth="1"/>
    <col min="8713" max="8960" width="8.21875" style="648"/>
    <col min="8961" max="8961" width="3.77734375" style="648" customWidth="1"/>
    <col min="8962" max="8962" width="2.77734375" style="648" customWidth="1"/>
    <col min="8963" max="8963" width="2.44140625" style="648" customWidth="1"/>
    <col min="8964" max="8964" width="38.21875" style="648" customWidth="1"/>
    <col min="8965" max="8965" width="8.5546875" style="648" customWidth="1"/>
    <col min="8966" max="8966" width="6.21875" style="648" customWidth="1"/>
    <col min="8967" max="8967" width="8.109375" style="648" customWidth="1"/>
    <col min="8968" max="8968" width="11.44140625" style="648" customWidth="1"/>
    <col min="8969" max="9216" width="8.21875" style="648"/>
    <col min="9217" max="9217" width="3.77734375" style="648" customWidth="1"/>
    <col min="9218" max="9218" width="2.77734375" style="648" customWidth="1"/>
    <col min="9219" max="9219" width="2.44140625" style="648" customWidth="1"/>
    <col min="9220" max="9220" width="38.21875" style="648" customWidth="1"/>
    <col min="9221" max="9221" width="8.5546875" style="648" customWidth="1"/>
    <col min="9222" max="9222" width="6.21875" style="648" customWidth="1"/>
    <col min="9223" max="9223" width="8.109375" style="648" customWidth="1"/>
    <col min="9224" max="9224" width="11.44140625" style="648" customWidth="1"/>
    <col min="9225" max="9472" width="8.21875" style="648"/>
    <col min="9473" max="9473" width="3.77734375" style="648" customWidth="1"/>
    <col min="9474" max="9474" width="2.77734375" style="648" customWidth="1"/>
    <col min="9475" max="9475" width="2.44140625" style="648" customWidth="1"/>
    <col min="9476" max="9476" width="38.21875" style="648" customWidth="1"/>
    <col min="9477" max="9477" width="8.5546875" style="648" customWidth="1"/>
    <col min="9478" max="9478" width="6.21875" style="648" customWidth="1"/>
    <col min="9479" max="9479" width="8.109375" style="648" customWidth="1"/>
    <col min="9480" max="9480" width="11.44140625" style="648" customWidth="1"/>
    <col min="9481" max="9728" width="8.21875" style="648"/>
    <col min="9729" max="9729" width="3.77734375" style="648" customWidth="1"/>
    <col min="9730" max="9730" width="2.77734375" style="648" customWidth="1"/>
    <col min="9731" max="9731" width="2.44140625" style="648" customWidth="1"/>
    <col min="9732" max="9732" width="38.21875" style="648" customWidth="1"/>
    <col min="9733" max="9733" width="8.5546875" style="648" customWidth="1"/>
    <col min="9734" max="9734" width="6.21875" style="648" customWidth="1"/>
    <col min="9735" max="9735" width="8.109375" style="648" customWidth="1"/>
    <col min="9736" max="9736" width="11.44140625" style="648" customWidth="1"/>
    <col min="9737" max="9984" width="8.21875" style="648"/>
    <col min="9985" max="9985" width="3.77734375" style="648" customWidth="1"/>
    <col min="9986" max="9986" width="2.77734375" style="648" customWidth="1"/>
    <col min="9987" max="9987" width="2.44140625" style="648" customWidth="1"/>
    <col min="9988" max="9988" width="38.21875" style="648" customWidth="1"/>
    <col min="9989" max="9989" width="8.5546875" style="648" customWidth="1"/>
    <col min="9990" max="9990" width="6.21875" style="648" customWidth="1"/>
    <col min="9991" max="9991" width="8.109375" style="648" customWidth="1"/>
    <col min="9992" max="9992" width="11.44140625" style="648" customWidth="1"/>
    <col min="9993" max="10240" width="8.21875" style="648"/>
    <col min="10241" max="10241" width="3.77734375" style="648" customWidth="1"/>
    <col min="10242" max="10242" width="2.77734375" style="648" customWidth="1"/>
    <col min="10243" max="10243" width="2.44140625" style="648" customWidth="1"/>
    <col min="10244" max="10244" width="38.21875" style="648" customWidth="1"/>
    <col min="10245" max="10245" width="8.5546875" style="648" customWidth="1"/>
    <col min="10246" max="10246" width="6.21875" style="648" customWidth="1"/>
    <col min="10247" max="10247" width="8.109375" style="648" customWidth="1"/>
    <col min="10248" max="10248" width="11.44140625" style="648" customWidth="1"/>
    <col min="10249" max="10496" width="8.21875" style="648"/>
    <col min="10497" max="10497" width="3.77734375" style="648" customWidth="1"/>
    <col min="10498" max="10498" width="2.77734375" style="648" customWidth="1"/>
    <col min="10499" max="10499" width="2.44140625" style="648" customWidth="1"/>
    <col min="10500" max="10500" width="38.21875" style="648" customWidth="1"/>
    <col min="10501" max="10501" width="8.5546875" style="648" customWidth="1"/>
    <col min="10502" max="10502" width="6.21875" style="648" customWidth="1"/>
    <col min="10503" max="10503" width="8.109375" style="648" customWidth="1"/>
    <col min="10504" max="10504" width="11.44140625" style="648" customWidth="1"/>
    <col min="10505" max="10752" width="8.21875" style="648"/>
    <col min="10753" max="10753" width="3.77734375" style="648" customWidth="1"/>
    <col min="10754" max="10754" width="2.77734375" style="648" customWidth="1"/>
    <col min="10755" max="10755" width="2.44140625" style="648" customWidth="1"/>
    <col min="10756" max="10756" width="38.21875" style="648" customWidth="1"/>
    <col min="10757" max="10757" width="8.5546875" style="648" customWidth="1"/>
    <col min="10758" max="10758" width="6.21875" style="648" customWidth="1"/>
    <col min="10759" max="10759" width="8.109375" style="648" customWidth="1"/>
    <col min="10760" max="10760" width="11.44140625" style="648" customWidth="1"/>
    <col min="10761" max="11008" width="8.21875" style="648"/>
    <col min="11009" max="11009" width="3.77734375" style="648" customWidth="1"/>
    <col min="11010" max="11010" width="2.77734375" style="648" customWidth="1"/>
    <col min="11011" max="11011" width="2.44140625" style="648" customWidth="1"/>
    <col min="11012" max="11012" width="38.21875" style="648" customWidth="1"/>
    <col min="11013" max="11013" width="8.5546875" style="648" customWidth="1"/>
    <col min="11014" max="11014" width="6.21875" style="648" customWidth="1"/>
    <col min="11015" max="11015" width="8.109375" style="648" customWidth="1"/>
    <col min="11016" max="11016" width="11.44140625" style="648" customWidth="1"/>
    <col min="11017" max="11264" width="8.21875" style="648"/>
    <col min="11265" max="11265" width="3.77734375" style="648" customWidth="1"/>
    <col min="11266" max="11266" width="2.77734375" style="648" customWidth="1"/>
    <col min="11267" max="11267" width="2.44140625" style="648" customWidth="1"/>
    <col min="11268" max="11268" width="38.21875" style="648" customWidth="1"/>
    <col min="11269" max="11269" width="8.5546875" style="648" customWidth="1"/>
    <col min="11270" max="11270" width="6.21875" style="648" customWidth="1"/>
    <col min="11271" max="11271" width="8.109375" style="648" customWidth="1"/>
    <col min="11272" max="11272" width="11.44140625" style="648" customWidth="1"/>
    <col min="11273" max="11520" width="8.21875" style="648"/>
    <col min="11521" max="11521" width="3.77734375" style="648" customWidth="1"/>
    <col min="11522" max="11522" width="2.77734375" style="648" customWidth="1"/>
    <col min="11523" max="11523" width="2.44140625" style="648" customWidth="1"/>
    <col min="11524" max="11524" width="38.21875" style="648" customWidth="1"/>
    <col min="11525" max="11525" width="8.5546875" style="648" customWidth="1"/>
    <col min="11526" max="11526" width="6.21875" style="648" customWidth="1"/>
    <col min="11527" max="11527" width="8.109375" style="648" customWidth="1"/>
    <col min="11528" max="11528" width="11.44140625" style="648" customWidth="1"/>
    <col min="11529" max="11776" width="8.21875" style="648"/>
    <col min="11777" max="11777" width="3.77734375" style="648" customWidth="1"/>
    <col min="11778" max="11778" width="2.77734375" style="648" customWidth="1"/>
    <col min="11779" max="11779" width="2.44140625" style="648" customWidth="1"/>
    <col min="11780" max="11780" width="38.21875" style="648" customWidth="1"/>
    <col min="11781" max="11781" width="8.5546875" style="648" customWidth="1"/>
    <col min="11782" max="11782" width="6.21875" style="648" customWidth="1"/>
    <col min="11783" max="11783" width="8.109375" style="648" customWidth="1"/>
    <col min="11784" max="11784" width="11.44140625" style="648" customWidth="1"/>
    <col min="11785" max="12032" width="8.21875" style="648"/>
    <col min="12033" max="12033" width="3.77734375" style="648" customWidth="1"/>
    <col min="12034" max="12034" width="2.77734375" style="648" customWidth="1"/>
    <col min="12035" max="12035" width="2.44140625" style="648" customWidth="1"/>
    <col min="12036" max="12036" width="38.21875" style="648" customWidth="1"/>
    <col min="12037" max="12037" width="8.5546875" style="648" customWidth="1"/>
    <col min="12038" max="12038" width="6.21875" style="648" customWidth="1"/>
    <col min="12039" max="12039" width="8.109375" style="648" customWidth="1"/>
    <col min="12040" max="12040" width="11.44140625" style="648" customWidth="1"/>
    <col min="12041" max="12288" width="8.21875" style="648"/>
    <col min="12289" max="12289" width="3.77734375" style="648" customWidth="1"/>
    <col min="12290" max="12290" width="2.77734375" style="648" customWidth="1"/>
    <col min="12291" max="12291" width="2.44140625" style="648" customWidth="1"/>
    <col min="12292" max="12292" width="38.21875" style="648" customWidth="1"/>
    <col min="12293" max="12293" width="8.5546875" style="648" customWidth="1"/>
    <col min="12294" max="12294" width="6.21875" style="648" customWidth="1"/>
    <col min="12295" max="12295" width="8.109375" style="648" customWidth="1"/>
    <col min="12296" max="12296" width="11.44140625" style="648" customWidth="1"/>
    <col min="12297" max="12544" width="8.21875" style="648"/>
    <col min="12545" max="12545" width="3.77734375" style="648" customWidth="1"/>
    <col min="12546" max="12546" width="2.77734375" style="648" customWidth="1"/>
    <col min="12547" max="12547" width="2.44140625" style="648" customWidth="1"/>
    <col min="12548" max="12548" width="38.21875" style="648" customWidth="1"/>
    <col min="12549" max="12549" width="8.5546875" style="648" customWidth="1"/>
    <col min="12550" max="12550" width="6.21875" style="648" customWidth="1"/>
    <col min="12551" max="12551" width="8.109375" style="648" customWidth="1"/>
    <col min="12552" max="12552" width="11.44140625" style="648" customWidth="1"/>
    <col min="12553" max="12800" width="8.21875" style="648"/>
    <col min="12801" max="12801" width="3.77734375" style="648" customWidth="1"/>
    <col min="12802" max="12802" width="2.77734375" style="648" customWidth="1"/>
    <col min="12803" max="12803" width="2.44140625" style="648" customWidth="1"/>
    <col min="12804" max="12804" width="38.21875" style="648" customWidth="1"/>
    <col min="12805" max="12805" width="8.5546875" style="648" customWidth="1"/>
    <col min="12806" max="12806" width="6.21875" style="648" customWidth="1"/>
    <col min="12807" max="12807" width="8.109375" style="648" customWidth="1"/>
    <col min="12808" max="12808" width="11.44140625" style="648" customWidth="1"/>
    <col min="12809" max="13056" width="8.21875" style="648"/>
    <col min="13057" max="13057" width="3.77734375" style="648" customWidth="1"/>
    <col min="13058" max="13058" width="2.77734375" style="648" customWidth="1"/>
    <col min="13059" max="13059" width="2.44140625" style="648" customWidth="1"/>
    <col min="13060" max="13060" width="38.21875" style="648" customWidth="1"/>
    <col min="13061" max="13061" width="8.5546875" style="648" customWidth="1"/>
    <col min="13062" max="13062" width="6.21875" style="648" customWidth="1"/>
    <col min="13063" max="13063" width="8.109375" style="648" customWidth="1"/>
    <col min="13064" max="13064" width="11.44140625" style="648" customWidth="1"/>
    <col min="13065" max="13312" width="8.21875" style="648"/>
    <col min="13313" max="13313" width="3.77734375" style="648" customWidth="1"/>
    <col min="13314" max="13314" width="2.77734375" style="648" customWidth="1"/>
    <col min="13315" max="13315" width="2.44140625" style="648" customWidth="1"/>
    <col min="13316" max="13316" width="38.21875" style="648" customWidth="1"/>
    <col min="13317" max="13317" width="8.5546875" style="648" customWidth="1"/>
    <col min="13318" max="13318" width="6.21875" style="648" customWidth="1"/>
    <col min="13319" max="13319" width="8.109375" style="648" customWidth="1"/>
    <col min="13320" max="13320" width="11.44140625" style="648" customWidth="1"/>
    <col min="13321" max="13568" width="8.21875" style="648"/>
    <col min="13569" max="13569" width="3.77734375" style="648" customWidth="1"/>
    <col min="13570" max="13570" width="2.77734375" style="648" customWidth="1"/>
    <col min="13571" max="13571" width="2.44140625" style="648" customWidth="1"/>
    <col min="13572" max="13572" width="38.21875" style="648" customWidth="1"/>
    <col min="13573" max="13573" width="8.5546875" style="648" customWidth="1"/>
    <col min="13574" max="13574" width="6.21875" style="648" customWidth="1"/>
    <col min="13575" max="13575" width="8.109375" style="648" customWidth="1"/>
    <col min="13576" max="13576" width="11.44140625" style="648" customWidth="1"/>
    <col min="13577" max="13824" width="8.21875" style="648"/>
    <col min="13825" max="13825" width="3.77734375" style="648" customWidth="1"/>
    <col min="13826" max="13826" width="2.77734375" style="648" customWidth="1"/>
    <col min="13827" max="13827" width="2.44140625" style="648" customWidth="1"/>
    <col min="13828" max="13828" width="38.21875" style="648" customWidth="1"/>
    <col min="13829" max="13829" width="8.5546875" style="648" customWidth="1"/>
    <col min="13830" max="13830" width="6.21875" style="648" customWidth="1"/>
    <col min="13831" max="13831" width="8.109375" style="648" customWidth="1"/>
    <col min="13832" max="13832" width="11.44140625" style="648" customWidth="1"/>
    <col min="13833" max="14080" width="8.21875" style="648"/>
    <col min="14081" max="14081" width="3.77734375" style="648" customWidth="1"/>
    <col min="14082" max="14082" width="2.77734375" style="648" customWidth="1"/>
    <col min="14083" max="14083" width="2.44140625" style="648" customWidth="1"/>
    <col min="14084" max="14084" width="38.21875" style="648" customWidth="1"/>
    <col min="14085" max="14085" width="8.5546875" style="648" customWidth="1"/>
    <col min="14086" max="14086" width="6.21875" style="648" customWidth="1"/>
    <col min="14087" max="14087" width="8.109375" style="648" customWidth="1"/>
    <col min="14088" max="14088" width="11.44140625" style="648" customWidth="1"/>
    <col min="14089" max="14336" width="8.21875" style="648"/>
    <col min="14337" max="14337" width="3.77734375" style="648" customWidth="1"/>
    <col min="14338" max="14338" width="2.77734375" style="648" customWidth="1"/>
    <col min="14339" max="14339" width="2.44140625" style="648" customWidth="1"/>
    <col min="14340" max="14340" width="38.21875" style="648" customWidth="1"/>
    <col min="14341" max="14341" width="8.5546875" style="648" customWidth="1"/>
    <col min="14342" max="14342" width="6.21875" style="648" customWidth="1"/>
    <col min="14343" max="14343" width="8.109375" style="648" customWidth="1"/>
    <col min="14344" max="14344" width="11.44140625" style="648" customWidth="1"/>
    <col min="14345" max="14592" width="8.21875" style="648"/>
    <col min="14593" max="14593" width="3.77734375" style="648" customWidth="1"/>
    <col min="14594" max="14594" width="2.77734375" style="648" customWidth="1"/>
    <col min="14595" max="14595" width="2.44140625" style="648" customWidth="1"/>
    <col min="14596" max="14596" width="38.21875" style="648" customWidth="1"/>
    <col min="14597" max="14597" width="8.5546875" style="648" customWidth="1"/>
    <col min="14598" max="14598" width="6.21875" style="648" customWidth="1"/>
    <col min="14599" max="14599" width="8.109375" style="648" customWidth="1"/>
    <col min="14600" max="14600" width="11.44140625" style="648" customWidth="1"/>
    <col min="14601" max="14848" width="8.21875" style="648"/>
    <col min="14849" max="14849" width="3.77734375" style="648" customWidth="1"/>
    <col min="14850" max="14850" width="2.77734375" style="648" customWidth="1"/>
    <col min="14851" max="14851" width="2.44140625" style="648" customWidth="1"/>
    <col min="14852" max="14852" width="38.21875" style="648" customWidth="1"/>
    <col min="14853" max="14853" width="8.5546875" style="648" customWidth="1"/>
    <col min="14854" max="14854" width="6.21875" style="648" customWidth="1"/>
    <col min="14855" max="14855" width="8.109375" style="648" customWidth="1"/>
    <col min="14856" max="14856" width="11.44140625" style="648" customWidth="1"/>
    <col min="14857" max="15104" width="8.21875" style="648"/>
    <col min="15105" max="15105" width="3.77734375" style="648" customWidth="1"/>
    <col min="15106" max="15106" width="2.77734375" style="648" customWidth="1"/>
    <col min="15107" max="15107" width="2.44140625" style="648" customWidth="1"/>
    <col min="15108" max="15108" width="38.21875" style="648" customWidth="1"/>
    <col min="15109" max="15109" width="8.5546875" style="648" customWidth="1"/>
    <col min="15110" max="15110" width="6.21875" style="648" customWidth="1"/>
    <col min="15111" max="15111" width="8.109375" style="648" customWidth="1"/>
    <col min="15112" max="15112" width="11.44140625" style="648" customWidth="1"/>
    <col min="15113" max="15360" width="8.21875" style="648"/>
    <col min="15361" max="15361" width="3.77734375" style="648" customWidth="1"/>
    <col min="15362" max="15362" width="2.77734375" style="648" customWidth="1"/>
    <col min="15363" max="15363" width="2.44140625" style="648" customWidth="1"/>
    <col min="15364" max="15364" width="38.21875" style="648" customWidth="1"/>
    <col min="15365" max="15365" width="8.5546875" style="648" customWidth="1"/>
    <col min="15366" max="15366" width="6.21875" style="648" customWidth="1"/>
    <col min="15367" max="15367" width="8.109375" style="648" customWidth="1"/>
    <col min="15368" max="15368" width="11.44140625" style="648" customWidth="1"/>
    <col min="15369" max="15616" width="8.21875" style="648"/>
    <col min="15617" max="15617" width="3.77734375" style="648" customWidth="1"/>
    <col min="15618" max="15618" width="2.77734375" style="648" customWidth="1"/>
    <col min="15619" max="15619" width="2.44140625" style="648" customWidth="1"/>
    <col min="15620" max="15620" width="38.21875" style="648" customWidth="1"/>
    <col min="15621" max="15621" width="8.5546875" style="648" customWidth="1"/>
    <col min="15622" max="15622" width="6.21875" style="648" customWidth="1"/>
    <col min="15623" max="15623" width="8.109375" style="648" customWidth="1"/>
    <col min="15624" max="15624" width="11.44140625" style="648" customWidth="1"/>
    <col min="15625" max="15872" width="8.21875" style="648"/>
    <col min="15873" max="15873" width="3.77734375" style="648" customWidth="1"/>
    <col min="15874" max="15874" width="2.77734375" style="648" customWidth="1"/>
    <col min="15875" max="15875" width="2.44140625" style="648" customWidth="1"/>
    <col min="15876" max="15876" width="38.21875" style="648" customWidth="1"/>
    <col min="15877" max="15877" width="8.5546875" style="648" customWidth="1"/>
    <col min="15878" max="15878" width="6.21875" style="648" customWidth="1"/>
    <col min="15879" max="15879" width="8.109375" style="648" customWidth="1"/>
    <col min="15880" max="15880" width="11.44140625" style="648" customWidth="1"/>
    <col min="15881" max="16128" width="8.21875" style="648"/>
    <col min="16129" max="16129" width="3.77734375" style="648" customWidth="1"/>
    <col min="16130" max="16130" width="2.77734375" style="648" customWidth="1"/>
    <col min="16131" max="16131" width="2.44140625" style="648" customWidth="1"/>
    <col min="16132" max="16132" width="38.21875" style="648" customWidth="1"/>
    <col min="16133" max="16133" width="8.5546875" style="648" customWidth="1"/>
    <col min="16134" max="16134" width="6.21875" style="648" customWidth="1"/>
    <col min="16135" max="16135" width="8.109375" style="648" customWidth="1"/>
    <col min="16136" max="16136" width="11.44140625" style="648" customWidth="1"/>
    <col min="16137" max="16384" width="8.21875" style="648"/>
  </cols>
  <sheetData>
    <row r="1" spans="1:10" s="647" customFormat="1" ht="32.25" customHeight="1">
      <c r="A1" s="800" t="s">
        <v>611</v>
      </c>
      <c r="B1" s="800"/>
      <c r="C1" s="800"/>
      <c r="D1" s="800"/>
      <c r="E1" s="800"/>
      <c r="F1" s="800"/>
      <c r="G1" s="800"/>
      <c r="H1" s="800"/>
    </row>
    <row r="2" spans="1:10" ht="12.75" customHeight="1">
      <c r="A2" s="801"/>
      <c r="B2" s="801"/>
      <c r="C2" s="801"/>
      <c r="D2" s="801"/>
      <c r="E2" s="801"/>
      <c r="F2" s="801"/>
      <c r="G2" s="801"/>
      <c r="H2" s="801"/>
    </row>
    <row r="3" spans="1:10" ht="28.5" customHeight="1" thickBot="1">
      <c r="A3" s="806"/>
      <c r="B3" s="806"/>
      <c r="C3" s="806"/>
      <c r="D3" s="806"/>
      <c r="E3" s="806"/>
      <c r="F3" s="806"/>
      <c r="G3" s="806"/>
      <c r="H3" s="806"/>
    </row>
    <row r="4" spans="1:10" ht="23.25" customHeight="1" thickBot="1">
      <c r="A4" s="807" t="s">
        <v>559</v>
      </c>
      <c r="B4" s="807"/>
      <c r="C4" s="807"/>
      <c r="D4" s="807"/>
      <c r="E4" s="807"/>
      <c r="F4" s="807"/>
      <c r="G4" s="807"/>
      <c r="H4" s="807"/>
    </row>
    <row r="5" spans="1:10" ht="15.75" customHeight="1" thickBot="1">
      <c r="A5" s="808"/>
      <c r="B5" s="808"/>
      <c r="C5" s="808"/>
      <c r="D5" s="808"/>
      <c r="E5" s="808"/>
      <c r="F5" s="808"/>
      <c r="G5" s="808"/>
      <c r="H5" s="808"/>
    </row>
    <row r="6" spans="1:10" ht="16.5" customHeight="1" thickBot="1">
      <c r="A6" s="740" t="s">
        <v>491</v>
      </c>
      <c r="B6" s="804" t="str">
        <f>'[4]Elektrotehnički projekt'!D5</f>
        <v>IZGRADNJA RASVJETE PROMETNICE</v>
      </c>
      <c r="C6" s="804"/>
      <c r="D6" s="804"/>
      <c r="E6" s="804"/>
      <c r="F6" s="804"/>
      <c r="G6" s="805">
        <f>'Elektrotehnički projekt- JR'!H46</f>
        <v>0</v>
      </c>
      <c r="H6" s="805"/>
    </row>
    <row r="7" spans="1:10" ht="36" customHeight="1" thickBot="1">
      <c r="A7" s="740" t="s">
        <v>538</v>
      </c>
      <c r="B7" s="804" t="str">
        <f>'[4]Elektrotehnički projekt'!D48</f>
        <v>KRIŽANJE PROMETNICE I ELEKTROENEGTSKIH INSTALACIJA (0,4 kV i 10 kV)</v>
      </c>
      <c r="C7" s="804"/>
      <c r="D7" s="804"/>
      <c r="E7" s="804"/>
      <c r="F7" s="804"/>
      <c r="G7" s="805">
        <f>'Elektrotehnički projekt- JR'!H67</f>
        <v>0</v>
      </c>
      <c r="H7" s="805"/>
    </row>
    <row r="8" spans="1:10" ht="21" customHeight="1" thickBot="1">
      <c r="A8" s="740" t="s">
        <v>556</v>
      </c>
      <c r="B8" s="804" t="str">
        <f>'[4]Elektrotehnički projekt'!D69</f>
        <v>OSTALI RADOVI</v>
      </c>
      <c r="C8" s="804"/>
      <c r="D8" s="804"/>
      <c r="E8" s="804"/>
      <c r="F8" s="804"/>
      <c r="G8" s="805">
        <f>'Elektrotehnički projekt- JR'!H73</f>
        <v>0</v>
      </c>
      <c r="H8" s="805"/>
    </row>
    <row r="9" spans="1:10" ht="30" customHeight="1" thickBot="1">
      <c r="A9" s="809" t="s">
        <v>92</v>
      </c>
      <c r="B9" s="809"/>
      <c r="C9" s="809"/>
      <c r="D9" s="809"/>
      <c r="E9" s="809"/>
      <c r="F9" s="809"/>
      <c r="G9" s="805">
        <f>SUM(G6:G8)</f>
        <v>0</v>
      </c>
      <c r="H9" s="805"/>
    </row>
    <row r="10" spans="1:10" s="672" customFormat="1" ht="13.5" thickBot="1">
      <c r="A10" s="810"/>
      <c r="B10" s="810"/>
      <c r="C10" s="810"/>
      <c r="D10" s="810"/>
      <c r="E10" s="810"/>
      <c r="F10" s="810"/>
      <c r="G10" s="810"/>
      <c r="H10" s="810"/>
    </row>
    <row r="11" spans="1:10" ht="28.5" customHeight="1" thickBot="1">
      <c r="A11" s="809" t="s">
        <v>560</v>
      </c>
      <c r="B11" s="809"/>
      <c r="C11" s="809"/>
      <c r="D11" s="809"/>
      <c r="E11" s="809"/>
      <c r="F11" s="673">
        <v>0.25</v>
      </c>
      <c r="G11" s="811">
        <f>F11*G9</f>
        <v>0</v>
      </c>
      <c r="H11" s="811"/>
    </row>
    <row r="12" spans="1:10" s="674" customFormat="1" ht="13.5" thickBot="1">
      <c r="A12" s="812"/>
      <c r="B12" s="812"/>
      <c r="C12" s="812"/>
      <c r="D12" s="812"/>
      <c r="E12" s="812"/>
      <c r="F12" s="812"/>
      <c r="G12" s="812"/>
      <c r="H12" s="812"/>
      <c r="J12" s="675"/>
    </row>
    <row r="13" spans="1:10" ht="30" customHeight="1" thickBot="1">
      <c r="A13" s="813" t="s">
        <v>561</v>
      </c>
      <c r="B13" s="813"/>
      <c r="C13" s="813"/>
      <c r="D13" s="813"/>
      <c r="E13" s="813"/>
      <c r="F13" s="813"/>
      <c r="G13" s="814">
        <f>G11+G9</f>
        <v>0</v>
      </c>
      <c r="H13" s="814"/>
    </row>
  </sheetData>
  <sheetProtection algorithmName="SHA-512" hashValue="hNOF+HC2YNacY8Gpi8KVahsXW/2eMXhbOKj5seLsUAyddcFFzE3BHXYfIozZ/3pPZZPRvSZhUkdaUncFJ9ivnA==" saltValue="IzGHHsVTsHVcZPxJ/OgPUA==" spinCount="100000" sheet="1" objects="1"/>
  <mergeCells count="19">
    <mergeCell ref="A10:H10"/>
    <mergeCell ref="A11:E11"/>
    <mergeCell ref="G11:H11"/>
    <mergeCell ref="A12:H12"/>
    <mergeCell ref="A13:F13"/>
    <mergeCell ref="G13:H13"/>
    <mergeCell ref="B7:F7"/>
    <mergeCell ref="G7:H7"/>
    <mergeCell ref="B8:F8"/>
    <mergeCell ref="G8:H8"/>
    <mergeCell ref="A9:F9"/>
    <mergeCell ref="G9:H9"/>
    <mergeCell ref="B6:F6"/>
    <mergeCell ref="G6:H6"/>
    <mergeCell ref="A1:H1"/>
    <mergeCell ref="A2:H2"/>
    <mergeCell ref="A3:H3"/>
    <mergeCell ref="A4:H4"/>
    <mergeCell ref="A5:H5"/>
  </mergeCells>
  <pageMargins left="0.59055118110236227" right="0.19685039370078741" top="1.1417322834645669" bottom="0.78740157480314965" header="0.51181102362204722" footer="0.51181102362204722"/>
  <pageSetup paperSize="9" scale="93" firstPageNumber="0" fitToHeight="0" orientation="portrait" horizontalDpi="300" verticalDpi="300" r:id="rId1"/>
  <headerFooter alignWithMargins="0">
    <oddHeader xml:space="preserve">&amp;L&amp;"HRHelvetica,Regular"&amp;12Izgradnja prometnice i javne rasvjete u istočnom i zapadnom dijelu poduzetničke zone Turbina 2 u Slatini
ELEKTROTEHNIČKI PROJEKT </oddHead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39997558519241921"/>
    <pageSetUpPr fitToPage="1"/>
  </sheetPr>
  <dimension ref="A1:I69"/>
  <sheetViews>
    <sheetView showZeros="0" zoomScale="115" zoomScaleNormal="115" zoomScaleSheetLayoutView="120" workbookViewId="0">
      <pane ySplit="7" topLeftCell="A20" activePane="bottomLeft" state="frozen"/>
      <selection pane="bottomLeft" activeCell="F28" sqref="F28"/>
    </sheetView>
  </sheetViews>
  <sheetFormatPr defaultColWidth="9" defaultRowHeight="11.25"/>
  <cols>
    <col min="1" max="1" width="5" style="52" customWidth="1"/>
    <col min="2" max="2" width="6.5546875" style="52" customWidth="1"/>
    <col min="3" max="3" width="47.77734375" style="53" customWidth="1"/>
    <col min="4" max="4" width="4.21875" style="50" customWidth="1"/>
    <col min="5" max="5" width="8.21875" style="63" customWidth="1"/>
    <col min="6" max="6" width="7.6640625" style="51" customWidth="1"/>
    <col min="7" max="7" width="11.6640625" style="68" customWidth="1"/>
    <col min="8" max="8" width="12.6640625" style="349" customWidth="1"/>
    <col min="9" max="9" width="11.33203125" style="1" customWidth="1"/>
    <col min="10" max="16384" width="9" style="1"/>
  </cols>
  <sheetData>
    <row r="1" spans="1:8">
      <c r="A1" s="344" t="s">
        <v>97</v>
      </c>
      <c r="B1" s="345"/>
      <c r="C1" s="346" t="s">
        <v>174</v>
      </c>
      <c r="D1" s="347"/>
      <c r="E1" s="348"/>
    </row>
    <row r="2" spans="1:8">
      <c r="A2" s="344"/>
      <c r="B2" s="345"/>
      <c r="C2" s="350" t="s">
        <v>175</v>
      </c>
      <c r="D2" s="347"/>
      <c r="E2" s="348"/>
    </row>
    <row r="3" spans="1:8" ht="11.25" customHeight="1">
      <c r="A3" s="351" t="s">
        <v>50</v>
      </c>
      <c r="B3" s="345"/>
      <c r="C3" s="352" t="s">
        <v>88</v>
      </c>
      <c r="D3" s="347"/>
      <c r="E3" s="348"/>
    </row>
    <row r="4" spans="1:8" ht="4.5" customHeight="1"/>
    <row r="5" spans="1:8" ht="12.75" customHeight="1">
      <c r="A5" s="815" t="s">
        <v>612</v>
      </c>
      <c r="B5" s="816"/>
      <c r="C5" s="816"/>
      <c r="D5" s="35"/>
      <c r="E5" s="62"/>
      <c r="F5" s="48"/>
      <c r="G5" s="69"/>
    </row>
    <row r="6" spans="1:8" ht="6.75" customHeight="1" thickBot="1"/>
    <row r="7" spans="1:8" s="3" customFormat="1" ht="40.5" customHeight="1" thickBot="1">
      <c r="A7" s="425" t="s">
        <v>77</v>
      </c>
      <c r="B7" s="426" t="s">
        <v>78</v>
      </c>
      <c r="C7" s="427" t="s">
        <v>64</v>
      </c>
      <c r="D7" s="428" t="s">
        <v>79</v>
      </c>
      <c r="E7" s="428" t="s">
        <v>43</v>
      </c>
      <c r="F7" s="428" t="s">
        <v>80</v>
      </c>
      <c r="G7" s="429" t="s">
        <v>81</v>
      </c>
      <c r="H7" s="353"/>
    </row>
    <row r="8" spans="1:8" ht="12.75" thickBot="1">
      <c r="A8" s="74"/>
      <c r="B8" s="74"/>
      <c r="C8" s="75"/>
      <c r="D8" s="76"/>
      <c r="E8" s="77"/>
      <c r="F8" s="78"/>
      <c r="G8" s="354"/>
    </row>
    <row r="9" spans="1:8" s="356" customFormat="1" ht="15" customHeight="1" thickBot="1">
      <c r="A9" s="430" t="s">
        <v>338</v>
      </c>
      <c r="B9" s="431"/>
      <c r="C9" s="432" t="s">
        <v>83</v>
      </c>
      <c r="D9" s="433"/>
      <c r="E9" s="434"/>
      <c r="F9" s="435"/>
      <c r="G9" s="436"/>
      <c r="H9" s="355"/>
    </row>
    <row r="10" spans="1:8" ht="12.95" customHeight="1">
      <c r="A10" s="357"/>
      <c r="B10" s="357"/>
      <c r="C10" s="308"/>
      <c r="D10" s="358"/>
      <c r="E10" s="328"/>
      <c r="F10" s="359"/>
      <c r="G10" s="360"/>
    </row>
    <row r="11" spans="1:8" s="362" customFormat="1" ht="12.95" customHeight="1">
      <c r="A11" s="357" t="s">
        <v>339</v>
      </c>
      <c r="B11" s="357"/>
      <c r="C11" s="361" t="s">
        <v>340</v>
      </c>
      <c r="D11" s="358"/>
      <c r="E11" s="328"/>
      <c r="F11" s="359"/>
      <c r="G11" s="360"/>
      <c r="H11" s="355"/>
    </row>
    <row r="12" spans="1:8" s="362" customFormat="1" ht="55.5" customHeight="1">
      <c r="A12" s="363"/>
      <c r="B12" s="357"/>
      <c r="C12" s="364" t="s">
        <v>341</v>
      </c>
      <c r="D12" s="365"/>
      <c r="E12" s="366"/>
      <c r="F12" s="367"/>
      <c r="G12" s="368"/>
      <c r="H12" s="355"/>
    </row>
    <row r="13" spans="1:8" s="362" customFormat="1" ht="12.95" customHeight="1">
      <c r="A13" s="217"/>
      <c r="B13" s="217"/>
      <c r="C13" s="369" t="s">
        <v>342</v>
      </c>
      <c r="D13" s="108" t="s">
        <v>343</v>
      </c>
      <c r="E13" s="396">
        <v>1</v>
      </c>
      <c r="F13" s="96"/>
      <c r="G13" s="720">
        <f>E13*F13</f>
        <v>0</v>
      </c>
      <c r="H13" s="355"/>
    </row>
    <row r="14" spans="1:8" s="362" customFormat="1" ht="12.95" customHeight="1">
      <c r="A14" s="217"/>
      <c r="B14" s="217"/>
      <c r="C14" s="369"/>
      <c r="D14" s="108"/>
      <c r="E14" s="396"/>
      <c r="F14" s="370"/>
      <c r="G14" s="97"/>
      <c r="H14" s="355"/>
    </row>
    <row r="15" spans="1:8" ht="12.95" customHeight="1">
      <c r="A15" s="437"/>
      <c r="B15" s="438"/>
      <c r="C15" s="439" t="s">
        <v>108</v>
      </c>
      <c r="D15" s="440"/>
      <c r="E15" s="441"/>
      <c r="F15" s="442"/>
      <c r="G15" s="723">
        <f>SUM(G13)</f>
        <v>0</v>
      </c>
    </row>
    <row r="16" spans="1:8" ht="12.75" thickBot="1">
      <c r="A16" s="371"/>
      <c r="B16" s="371"/>
      <c r="C16" s="372"/>
      <c r="D16" s="373"/>
      <c r="E16" s="374"/>
      <c r="F16" s="375"/>
      <c r="G16" s="376"/>
    </row>
    <row r="17" spans="1:9" ht="12.95" customHeight="1" thickBot="1">
      <c r="A17" s="430" t="s">
        <v>344</v>
      </c>
      <c r="B17" s="431"/>
      <c r="C17" s="432" t="s">
        <v>82</v>
      </c>
      <c r="D17" s="433"/>
      <c r="E17" s="434"/>
      <c r="F17" s="435"/>
      <c r="G17" s="436"/>
    </row>
    <row r="18" spans="1:9" s="362" customFormat="1" ht="12.95" customHeight="1">
      <c r="A18" s="357"/>
      <c r="B18" s="357"/>
      <c r="C18" s="377"/>
      <c r="D18" s="358"/>
      <c r="E18" s="328"/>
      <c r="F18" s="378"/>
      <c r="G18" s="360"/>
      <c r="H18" s="355"/>
    </row>
    <row r="19" spans="1:9" s="362" customFormat="1" ht="27.75" customHeight="1">
      <c r="A19" s="357" t="s">
        <v>345</v>
      </c>
      <c r="B19" s="357"/>
      <c r="C19" s="628" t="s">
        <v>628</v>
      </c>
      <c r="D19" s="629"/>
      <c r="E19" s="204"/>
      <c r="F19" s="630"/>
      <c r="G19" s="631"/>
      <c r="H19" s="355"/>
      <c r="I19" s="817"/>
    </row>
    <row r="20" spans="1:9" s="362" customFormat="1" ht="12.95" customHeight="1">
      <c r="A20" s="357"/>
      <c r="B20" s="357"/>
      <c r="C20" s="628" t="s">
        <v>346</v>
      </c>
      <c r="D20" s="629"/>
      <c r="E20" s="204"/>
      <c r="F20" s="630"/>
      <c r="G20" s="631"/>
      <c r="H20" s="355"/>
      <c r="I20" s="817"/>
    </row>
    <row r="21" spans="1:9" s="362" customFormat="1" ht="12.95" customHeight="1">
      <c r="A21" s="217"/>
      <c r="B21" s="217"/>
      <c r="C21" s="265" t="s">
        <v>347</v>
      </c>
      <c r="D21" s="171" t="s">
        <v>53</v>
      </c>
      <c r="E21" s="138">
        <v>1530</v>
      </c>
      <c r="F21" s="632"/>
      <c r="G21" s="720">
        <f>E21*F21</f>
        <v>0</v>
      </c>
      <c r="H21" s="355"/>
      <c r="I21" s="817"/>
    </row>
    <row r="22" spans="1:9" s="362" customFormat="1" ht="12.95" customHeight="1">
      <c r="A22" s="357"/>
      <c r="B22" s="357"/>
      <c r="C22" s="633"/>
      <c r="D22" s="629"/>
      <c r="E22" s="204"/>
      <c r="F22" s="634"/>
      <c r="G22" s="635"/>
      <c r="H22" s="355"/>
      <c r="I22" s="817"/>
    </row>
    <row r="23" spans="1:9" s="362" customFormat="1" ht="18.75" customHeight="1">
      <c r="A23" s="357" t="s">
        <v>348</v>
      </c>
      <c r="B23" s="357"/>
      <c r="C23" s="628" t="s">
        <v>349</v>
      </c>
      <c r="D23" s="636"/>
      <c r="E23" s="637"/>
      <c r="F23" s="634"/>
      <c r="G23" s="631"/>
      <c r="H23" s="355"/>
      <c r="I23" s="817"/>
    </row>
    <row r="24" spans="1:9" s="362" customFormat="1" ht="12.95" customHeight="1">
      <c r="A24" s="357"/>
      <c r="B24" s="357"/>
      <c r="C24" s="638" t="s">
        <v>350</v>
      </c>
      <c r="D24" s="629"/>
      <c r="E24" s="204"/>
      <c r="F24" s="634"/>
      <c r="G24" s="631"/>
      <c r="H24" s="355"/>
      <c r="I24" s="817"/>
    </row>
    <row r="25" spans="1:9" s="362" customFormat="1" ht="12.95" customHeight="1">
      <c r="A25" s="357"/>
      <c r="B25" s="357"/>
      <c r="C25" s="638" t="s">
        <v>351</v>
      </c>
      <c r="D25" s="629"/>
      <c r="E25" s="204"/>
      <c r="F25" s="634"/>
      <c r="G25" s="631"/>
      <c r="H25" s="355"/>
      <c r="I25" s="817"/>
    </row>
    <row r="26" spans="1:9" s="362" customFormat="1" ht="12.95" customHeight="1">
      <c r="A26" s="217"/>
      <c r="B26" s="217"/>
      <c r="C26" s="149"/>
      <c r="D26" s="171" t="s">
        <v>53</v>
      </c>
      <c r="E26" s="138">
        <v>1760</v>
      </c>
      <c r="F26" s="632"/>
      <c r="G26" s="720">
        <f t="shared" ref="G26" si="0">E26*F26</f>
        <v>0</v>
      </c>
      <c r="H26" s="355"/>
      <c r="I26" s="817"/>
    </row>
    <row r="27" spans="1:9" s="362" customFormat="1" ht="12.95" customHeight="1">
      <c r="A27" s="357"/>
      <c r="B27" s="371"/>
      <c r="C27" s="639"/>
      <c r="D27" s="629"/>
      <c r="E27" s="204"/>
      <c r="F27" s="634"/>
      <c r="G27" s="631"/>
      <c r="H27" s="355"/>
      <c r="I27" s="817"/>
    </row>
    <row r="28" spans="1:9" s="362" customFormat="1" ht="20.25" customHeight="1">
      <c r="A28" s="357" t="s">
        <v>352</v>
      </c>
      <c r="B28" s="357"/>
      <c r="C28" s="639" t="s">
        <v>353</v>
      </c>
      <c r="D28" s="629"/>
      <c r="E28" s="204"/>
      <c r="F28" s="634"/>
      <c r="G28" s="631"/>
      <c r="H28" s="355"/>
      <c r="I28" s="817"/>
    </row>
    <row r="29" spans="1:9" ht="12.95" customHeight="1">
      <c r="A29" s="217"/>
      <c r="B29" s="381"/>
      <c r="C29" s="149" t="s">
        <v>354</v>
      </c>
      <c r="D29" s="171" t="s">
        <v>54</v>
      </c>
      <c r="E29" s="138">
        <v>15300</v>
      </c>
      <c r="F29" s="640"/>
      <c r="G29" s="720">
        <f>E29*F29</f>
        <v>0</v>
      </c>
      <c r="I29" s="817"/>
    </row>
    <row r="30" spans="1:9" ht="12.95" customHeight="1">
      <c r="A30" s="217"/>
      <c r="B30" s="381"/>
      <c r="C30" s="226"/>
      <c r="D30" s="108"/>
      <c r="E30" s="166"/>
      <c r="F30" s="619"/>
      <c r="G30" s="97"/>
    </row>
    <row r="31" spans="1:9" ht="12.95" customHeight="1">
      <c r="A31" s="437"/>
      <c r="B31" s="438"/>
      <c r="C31" s="439" t="s">
        <v>355</v>
      </c>
      <c r="D31" s="440"/>
      <c r="E31" s="441"/>
      <c r="F31" s="442"/>
      <c r="G31" s="723">
        <f>SUM(G19:G29)</f>
        <v>0</v>
      </c>
    </row>
    <row r="32" spans="1:9" ht="12.95" customHeight="1" thickBot="1">
      <c r="A32" s="357"/>
      <c r="B32" s="382"/>
      <c r="C32" s="308"/>
      <c r="D32" s="358"/>
      <c r="E32" s="328"/>
      <c r="F32" s="383"/>
      <c r="G32" s="379"/>
    </row>
    <row r="33" spans="1:8" ht="12.75" customHeight="1" thickBot="1">
      <c r="A33" s="430" t="s">
        <v>356</v>
      </c>
      <c r="B33" s="431"/>
      <c r="C33" s="432" t="s">
        <v>357</v>
      </c>
      <c r="D33" s="433"/>
      <c r="E33" s="434"/>
      <c r="F33" s="435"/>
      <c r="G33" s="436"/>
    </row>
    <row r="34" spans="1:8" s="356" customFormat="1" ht="17.25" customHeight="1">
      <c r="A34" s="89"/>
      <c r="B34" s="384"/>
      <c r="C34" s="326"/>
      <c r="D34" s="358"/>
      <c r="E34" s="328"/>
      <c r="F34" s="383"/>
      <c r="G34" s="379"/>
      <c r="H34" s="355"/>
    </row>
    <row r="35" spans="1:8" ht="12.95" customHeight="1">
      <c r="A35" s="89" t="s">
        <v>358</v>
      </c>
      <c r="B35" s="384"/>
      <c r="C35" s="308" t="s">
        <v>359</v>
      </c>
      <c r="D35" s="358"/>
      <c r="E35" s="328"/>
      <c r="F35" s="383"/>
      <c r="G35" s="379"/>
    </row>
    <row r="36" spans="1:8" ht="12.95" customHeight="1">
      <c r="A36" s="89"/>
      <c r="B36" s="384"/>
      <c r="C36" s="308" t="s">
        <v>360</v>
      </c>
      <c r="D36" s="358"/>
      <c r="E36" s="328"/>
      <c r="F36" s="383"/>
      <c r="G36" s="379"/>
    </row>
    <row r="37" spans="1:8" ht="24.95" customHeight="1">
      <c r="A37" s="89"/>
      <c r="B37" s="384"/>
      <c r="C37" s="308" t="s">
        <v>361</v>
      </c>
      <c r="D37" s="358"/>
      <c r="E37" s="328"/>
      <c r="F37" s="383"/>
      <c r="G37" s="379"/>
    </row>
    <row r="38" spans="1:8" ht="24.95" customHeight="1">
      <c r="A38" s="89"/>
      <c r="B38" s="384" t="s">
        <v>362</v>
      </c>
      <c r="C38" s="308" t="s">
        <v>363</v>
      </c>
      <c r="D38" s="358"/>
      <c r="E38" s="328"/>
      <c r="F38" s="383"/>
      <c r="G38" s="379"/>
    </row>
    <row r="39" spans="1:8" ht="12.95" customHeight="1">
      <c r="A39" s="89"/>
      <c r="B39" s="384"/>
      <c r="C39" s="308" t="s">
        <v>364</v>
      </c>
      <c r="D39" s="358"/>
      <c r="E39" s="328"/>
      <c r="F39" s="383"/>
      <c r="G39" s="379"/>
    </row>
    <row r="40" spans="1:8" s="362" customFormat="1" ht="21" customHeight="1">
      <c r="A40" s="94"/>
      <c r="B40" s="130"/>
      <c r="C40" s="226" t="s">
        <v>465</v>
      </c>
      <c r="D40" s="108" t="s">
        <v>65</v>
      </c>
      <c r="E40" s="396">
        <v>530</v>
      </c>
      <c r="F40" s="96"/>
      <c r="G40" s="720">
        <f t="shared" ref="G40" si="1">E40*F40</f>
        <v>0</v>
      </c>
      <c r="H40" s="355"/>
    </row>
    <row r="41" spans="1:8" s="362" customFormat="1" ht="12.95" customHeight="1">
      <c r="A41" s="89"/>
      <c r="B41" s="159"/>
      <c r="C41" s="308"/>
      <c r="D41" s="358"/>
      <c r="E41" s="328"/>
      <c r="F41" s="359"/>
      <c r="G41" s="360"/>
      <c r="H41" s="355"/>
    </row>
    <row r="42" spans="1:8" s="362" customFormat="1" ht="12.95" customHeight="1">
      <c r="A42" s="89" t="s">
        <v>365</v>
      </c>
      <c r="B42" s="384"/>
      <c r="C42" s="308" t="s">
        <v>366</v>
      </c>
      <c r="D42" s="358"/>
      <c r="E42" s="328"/>
      <c r="F42" s="383"/>
      <c r="G42" s="379"/>
      <c r="H42" s="355"/>
    </row>
    <row r="43" spans="1:8" s="362" customFormat="1" ht="12.95" customHeight="1">
      <c r="A43" s="89"/>
      <c r="B43" s="384"/>
      <c r="C43" s="308" t="s">
        <v>367</v>
      </c>
      <c r="D43" s="358"/>
      <c r="E43" s="328"/>
      <c r="F43" s="383"/>
      <c r="G43" s="379"/>
      <c r="H43" s="355"/>
    </row>
    <row r="44" spans="1:8" s="362" customFormat="1" ht="24.95" customHeight="1">
      <c r="A44" s="89"/>
      <c r="B44" s="384"/>
      <c r="C44" s="308" t="s">
        <v>368</v>
      </c>
      <c r="D44" s="358"/>
      <c r="E44" s="328"/>
      <c r="F44" s="383"/>
      <c r="G44" s="379"/>
      <c r="H44" s="355"/>
    </row>
    <row r="45" spans="1:8" s="362" customFormat="1" ht="12.95" customHeight="1">
      <c r="A45" s="89"/>
      <c r="B45" s="384"/>
      <c r="C45" s="308"/>
      <c r="D45" s="358"/>
      <c r="E45" s="328"/>
      <c r="F45" s="383"/>
      <c r="G45" s="379"/>
      <c r="H45" s="355"/>
    </row>
    <row r="46" spans="1:8" s="362" customFormat="1" ht="12.95" customHeight="1">
      <c r="A46" s="89"/>
      <c r="B46" s="384" t="s">
        <v>362</v>
      </c>
      <c r="C46" s="308" t="s">
        <v>369</v>
      </c>
      <c r="D46" s="358"/>
      <c r="E46" s="328"/>
      <c r="F46" s="383"/>
      <c r="G46" s="379"/>
      <c r="H46" s="355"/>
    </row>
    <row r="47" spans="1:8" s="362" customFormat="1" ht="24.95" customHeight="1">
      <c r="A47" s="89"/>
      <c r="B47" s="384"/>
      <c r="C47" s="385" t="s">
        <v>370</v>
      </c>
      <c r="D47" s="358"/>
      <c r="E47" s="328"/>
      <c r="F47" s="383"/>
      <c r="G47" s="379"/>
      <c r="H47" s="355"/>
    </row>
    <row r="48" spans="1:8" s="362" customFormat="1" ht="12.95" customHeight="1">
      <c r="A48" s="89"/>
      <c r="B48" s="159"/>
      <c r="C48" s="308"/>
      <c r="D48" s="358"/>
      <c r="E48" s="328"/>
      <c r="F48" s="359"/>
      <c r="G48" s="379"/>
      <c r="H48" s="355"/>
    </row>
    <row r="49" spans="1:9" s="362" customFormat="1" ht="12.95" customHeight="1">
      <c r="A49" s="357"/>
      <c r="B49" s="386"/>
      <c r="C49" s="331" t="s">
        <v>371</v>
      </c>
      <c r="D49" s="358" t="s">
        <v>65</v>
      </c>
      <c r="E49" s="545">
        <v>94</v>
      </c>
      <c r="F49" s="359"/>
      <c r="G49" s="721">
        <f t="shared" ref="G49:G54" si="2">E49*F49</f>
        <v>0</v>
      </c>
      <c r="H49" s="355"/>
      <c r="I49" s="387"/>
    </row>
    <row r="50" spans="1:9" s="362" customFormat="1" ht="12.95" customHeight="1">
      <c r="A50" s="159"/>
      <c r="B50" s="159"/>
      <c r="C50" s="331" t="s">
        <v>372</v>
      </c>
      <c r="D50" s="358" t="s">
        <v>65</v>
      </c>
      <c r="E50" s="545">
        <v>57</v>
      </c>
      <c r="F50" s="359"/>
      <c r="G50" s="721">
        <f t="shared" si="2"/>
        <v>0</v>
      </c>
      <c r="H50" s="355"/>
    </row>
    <row r="51" spans="1:9" s="362" customFormat="1" ht="12.95" customHeight="1">
      <c r="A51" s="159"/>
      <c r="B51" s="159"/>
      <c r="C51" s="331" t="s">
        <v>373</v>
      </c>
      <c r="D51" s="358" t="s">
        <v>65</v>
      </c>
      <c r="E51" s="545">
        <v>100</v>
      </c>
      <c r="F51" s="359"/>
      <c r="G51" s="721">
        <f t="shared" si="2"/>
        <v>0</v>
      </c>
      <c r="H51" s="355"/>
    </row>
    <row r="52" spans="1:9" s="362" customFormat="1" ht="12.95" customHeight="1">
      <c r="A52" s="159"/>
      <c r="B52" s="159"/>
      <c r="C52" s="388" t="s">
        <v>374</v>
      </c>
      <c r="D52" s="358" t="s">
        <v>65</v>
      </c>
      <c r="E52" s="545">
        <v>80</v>
      </c>
      <c r="F52" s="359"/>
      <c r="G52" s="721">
        <f t="shared" si="2"/>
        <v>0</v>
      </c>
      <c r="H52" s="355"/>
    </row>
    <row r="53" spans="1:9" s="362" customFormat="1" ht="12.95" customHeight="1">
      <c r="A53" s="159"/>
      <c r="B53" s="159"/>
      <c r="C53" s="388" t="s">
        <v>375</v>
      </c>
      <c r="D53" s="358" t="s">
        <v>65</v>
      </c>
      <c r="E53" s="545">
        <v>90</v>
      </c>
      <c r="F53" s="359"/>
      <c r="G53" s="721">
        <f t="shared" si="2"/>
        <v>0</v>
      </c>
      <c r="H53" s="355"/>
    </row>
    <row r="54" spans="1:9" s="362" customFormat="1" ht="12.95" customHeight="1">
      <c r="A54" s="130"/>
      <c r="B54" s="130"/>
      <c r="C54" s="620" t="s">
        <v>376</v>
      </c>
      <c r="D54" s="108" t="s">
        <v>65</v>
      </c>
      <c r="E54" s="396">
        <v>109</v>
      </c>
      <c r="F54" s="96"/>
      <c r="G54" s="720">
        <f t="shared" si="2"/>
        <v>0</v>
      </c>
      <c r="H54" s="355"/>
    </row>
    <row r="55" spans="1:9" s="362" customFormat="1" ht="12.95" customHeight="1">
      <c r="A55" s="159"/>
      <c r="B55" s="159"/>
      <c r="C55" s="389"/>
      <c r="D55" s="390"/>
      <c r="E55" s="374"/>
      <c r="F55" s="391"/>
      <c r="G55" s="376"/>
      <c r="H55" s="355"/>
    </row>
    <row r="56" spans="1:9" ht="12.95" customHeight="1">
      <c r="A56" s="89" t="s">
        <v>377</v>
      </c>
      <c r="B56" s="357"/>
      <c r="C56" s="363" t="s">
        <v>378</v>
      </c>
      <c r="D56" s="392"/>
      <c r="E56" s="328"/>
      <c r="F56" s="393"/>
      <c r="G56" s="360"/>
    </row>
    <row r="57" spans="1:9" ht="24.95" customHeight="1">
      <c r="A57" s="89"/>
      <c r="B57" s="89"/>
      <c r="C57" s="388" t="s">
        <v>379</v>
      </c>
      <c r="D57" s="358"/>
      <c r="E57" s="328"/>
      <c r="F57" s="393"/>
      <c r="G57" s="360"/>
      <c r="I57" s="394"/>
    </row>
    <row r="58" spans="1:9" ht="12.95" customHeight="1">
      <c r="A58" s="89"/>
      <c r="B58" s="89"/>
      <c r="C58" s="363" t="s">
        <v>380</v>
      </c>
      <c r="D58" s="358"/>
      <c r="E58" s="328"/>
      <c r="F58" s="393"/>
      <c r="G58" s="360"/>
      <c r="I58" s="394"/>
    </row>
    <row r="59" spans="1:9" ht="12.95" customHeight="1">
      <c r="A59" s="89"/>
      <c r="B59" s="89"/>
      <c r="C59" s="380"/>
      <c r="D59" s="358"/>
      <c r="E59" s="328"/>
      <c r="F59" s="393"/>
      <c r="G59" s="360"/>
      <c r="I59" s="394"/>
    </row>
    <row r="60" spans="1:9" ht="12.95" customHeight="1">
      <c r="A60" s="357"/>
      <c r="B60" s="386"/>
      <c r="C60" s="363" t="s">
        <v>381</v>
      </c>
      <c r="D60" s="358"/>
      <c r="E60" s="328"/>
      <c r="F60" s="359"/>
      <c r="G60" s="379"/>
      <c r="I60" s="394"/>
    </row>
    <row r="61" spans="1:9" ht="12.95" customHeight="1">
      <c r="A61" s="357"/>
      <c r="B61" s="386"/>
      <c r="C61" s="363" t="s">
        <v>382</v>
      </c>
      <c r="D61" s="358"/>
      <c r="E61" s="328"/>
      <c r="F61" s="359"/>
      <c r="G61" s="379"/>
      <c r="I61" s="387"/>
    </row>
    <row r="62" spans="1:9" ht="12.95" customHeight="1">
      <c r="A62" s="357"/>
      <c r="B62" s="386"/>
      <c r="C62" s="363" t="s">
        <v>383</v>
      </c>
      <c r="D62" s="358"/>
      <c r="E62" s="328"/>
      <c r="F62" s="359"/>
      <c r="G62" s="379"/>
      <c r="I62" s="387"/>
    </row>
    <row r="63" spans="1:9" ht="12.95" customHeight="1">
      <c r="A63" s="357"/>
      <c r="B63" s="386"/>
      <c r="C63" s="363" t="s">
        <v>384</v>
      </c>
      <c r="D63" s="358"/>
      <c r="E63" s="328"/>
      <c r="F63" s="359"/>
      <c r="G63" s="379"/>
      <c r="I63" s="387"/>
    </row>
    <row r="64" spans="1:9" ht="12.95" customHeight="1">
      <c r="A64" s="357"/>
      <c r="B64" s="386"/>
      <c r="C64" s="363" t="s">
        <v>385</v>
      </c>
      <c r="D64" s="358"/>
      <c r="E64" s="328"/>
      <c r="F64" s="359"/>
      <c r="G64" s="379"/>
      <c r="I64" s="387"/>
    </row>
    <row r="65" spans="1:9" ht="12.95" customHeight="1">
      <c r="A65" s="217"/>
      <c r="B65" s="136"/>
      <c r="C65" s="395"/>
      <c r="D65" s="108" t="s">
        <v>54</v>
      </c>
      <c r="E65" s="396">
        <v>15300</v>
      </c>
      <c r="F65" s="96"/>
      <c r="G65" s="720">
        <f>E65*F65</f>
        <v>0</v>
      </c>
      <c r="I65" s="387"/>
    </row>
    <row r="66" spans="1:9" ht="12.95" customHeight="1">
      <c r="A66" s="217"/>
      <c r="B66" s="136"/>
      <c r="C66" s="395"/>
      <c r="D66" s="108"/>
      <c r="E66" s="166"/>
      <c r="F66" s="96"/>
      <c r="G66" s="97"/>
      <c r="I66" s="387"/>
    </row>
    <row r="67" spans="1:9" ht="12.95" customHeight="1">
      <c r="A67" s="437"/>
      <c r="B67" s="438"/>
      <c r="C67" s="439" t="s">
        <v>386</v>
      </c>
      <c r="D67" s="440"/>
      <c r="E67" s="441"/>
      <c r="F67" s="442"/>
      <c r="G67" s="723">
        <f>SUM(G40:G65)</f>
        <v>0</v>
      </c>
    </row>
    <row r="68" spans="1:9" ht="12.95" customHeight="1">
      <c r="A68" s="89"/>
      <c r="B68" s="386"/>
      <c r="C68" s="363"/>
      <c r="D68" s="358"/>
      <c r="E68" s="328"/>
      <c r="F68" s="359"/>
      <c r="G68" s="360"/>
    </row>
    <row r="69" spans="1:9">
      <c r="A69" s="397"/>
      <c r="B69" s="397"/>
      <c r="C69" s="398"/>
      <c r="D69" s="399"/>
      <c r="F69" s="400"/>
    </row>
  </sheetData>
  <sheetProtection algorithmName="SHA-512" hashValue="3eTDmHNti4C0WGNwpdudrs3XnsDr3yG7k+YiN3IIK9zCK51E47y7jAXXJbxMf711v17o8Ab1mb8vO1xDDuDcKA==" saltValue="ZORmtRO/29W+M3LKFYPXMw==" spinCount="100000" sheet="1" objects="1" scenarios="1"/>
  <protectedRanges>
    <protectedRange sqref="F13 F21:F29 F40:F65" name="Range1"/>
  </protectedRanges>
  <mergeCells count="2">
    <mergeCell ref="A5:C5"/>
    <mergeCell ref="I19:I29"/>
  </mergeCells>
  <printOptions horizontalCentered="1"/>
  <pageMargins left="0.78740157480314965" right="0.39370078740157483" top="0.39370078740157483" bottom="0.59055118110236227" header="0.39370078740157483" footer="0.19685039370078741"/>
  <pageSetup paperSize="9" scale="83" fitToHeight="0" orientation="portrait" r:id="rId1"/>
  <headerFooter alignWithMargins="0">
    <oddHeader xml:space="preserve">&amp;L&amp;"Arial,Uobičajeno"&amp;7
</oddHeader>
    <oddFooter>&amp;L&amp;10Rencon d.o.o.&amp;C&amp;P/&amp;N</oddFooter>
  </headerFooter>
  <rowBreaks count="2" manualBreakCount="2">
    <brk id="31" max="6" man="1"/>
    <brk id="68"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39997558519241921"/>
    <pageSetUpPr fitToPage="1"/>
  </sheetPr>
  <dimension ref="A1:L40"/>
  <sheetViews>
    <sheetView zoomScale="110" zoomScaleNormal="110" zoomScaleSheetLayoutView="115" workbookViewId="0">
      <selection activeCell="H20" sqref="H20"/>
    </sheetView>
  </sheetViews>
  <sheetFormatPr defaultRowHeight="12.75"/>
  <cols>
    <col min="1" max="1" width="9.44140625" style="4" customWidth="1"/>
    <col min="2" max="3" width="19" style="4" customWidth="1"/>
    <col min="4" max="6" width="8.88671875" style="4"/>
    <col min="7" max="7" width="12.77734375" style="4" customWidth="1"/>
    <col min="8" max="8" width="11" style="4" customWidth="1"/>
    <col min="9" max="9" width="8.88671875" style="4"/>
    <col min="10" max="10" width="13.5546875" style="4" customWidth="1"/>
    <col min="11" max="11" width="8.88671875" style="4"/>
    <col min="12" max="12" width="10.109375" style="4" customWidth="1"/>
    <col min="13" max="16384" width="8.88671875" style="4"/>
  </cols>
  <sheetData>
    <row r="1" spans="1:7" ht="13.5" thickBot="1"/>
    <row r="2" spans="1:7" s="5" customFormat="1" ht="12.6" customHeight="1" thickTop="1">
      <c r="A2" s="467" t="s">
        <v>98</v>
      </c>
      <c r="B2" s="468" t="s">
        <v>144</v>
      </c>
      <c r="C2" s="468"/>
      <c r="D2" s="469"/>
      <c r="E2" s="470"/>
      <c r="F2" s="470"/>
      <c r="G2" s="470"/>
    </row>
    <row r="3" spans="1:7" s="5" customFormat="1" ht="12.75" customHeight="1">
      <c r="A3" s="443"/>
      <c r="B3" s="443" t="s">
        <v>145</v>
      </c>
      <c r="C3" s="443"/>
      <c r="D3" s="444"/>
      <c r="E3" s="445"/>
      <c r="F3" s="445"/>
      <c r="G3" s="445"/>
    </row>
    <row r="4" spans="1:7" s="6" customFormat="1" ht="16.5" customHeight="1">
      <c r="A4" s="443"/>
      <c r="B4" s="446" t="s">
        <v>146</v>
      </c>
      <c r="C4" s="446"/>
      <c r="D4" s="447"/>
      <c r="E4" s="448"/>
      <c r="F4" s="448"/>
      <c r="G4" s="448"/>
    </row>
    <row r="5" spans="1:7" s="6" customFormat="1" ht="39" customHeight="1">
      <c r="A5" s="449" t="s">
        <v>97</v>
      </c>
      <c r="B5" s="818" t="s">
        <v>171</v>
      </c>
      <c r="C5" s="818"/>
      <c r="D5" s="818"/>
      <c r="E5" s="818"/>
      <c r="F5" s="818"/>
      <c r="G5" s="818"/>
    </row>
    <row r="6" spans="1:7" s="6" customFormat="1" ht="12.75" customHeight="1">
      <c r="A6" s="450"/>
      <c r="B6" s="818"/>
      <c r="C6" s="818"/>
      <c r="D6" s="818"/>
      <c r="E6" s="818"/>
      <c r="F6" s="818"/>
      <c r="G6" s="818"/>
    </row>
    <row r="7" spans="1:7" s="5" customFormat="1">
      <c r="A7" s="451" t="s">
        <v>96</v>
      </c>
      <c r="B7" s="452"/>
      <c r="C7" s="453"/>
      <c r="D7" s="454"/>
      <c r="E7" s="455"/>
      <c r="F7" s="455"/>
      <c r="G7" s="455"/>
    </row>
    <row r="8" spans="1:7" s="5" customFormat="1">
      <c r="A8" s="451" t="s">
        <v>141</v>
      </c>
      <c r="B8" s="451"/>
      <c r="C8" s="451"/>
      <c r="D8" s="451"/>
      <c r="E8" s="455"/>
      <c r="F8" s="455"/>
      <c r="G8" s="455"/>
    </row>
    <row r="9" spans="1:7" s="5" customFormat="1" ht="13.5" thickBot="1">
      <c r="A9" s="456" t="s">
        <v>50</v>
      </c>
      <c r="B9" s="456" t="s">
        <v>88</v>
      </c>
      <c r="C9" s="456"/>
      <c r="D9" s="457"/>
      <c r="E9" s="458"/>
      <c r="F9" s="458"/>
      <c r="G9" s="458"/>
    </row>
    <row r="10" spans="1:7" s="5" customFormat="1" ht="39.950000000000003" customHeight="1" thickTop="1">
      <c r="A10" s="401"/>
      <c r="B10" s="402"/>
      <c r="C10" s="402"/>
      <c r="D10" s="403"/>
      <c r="E10" s="404"/>
      <c r="F10" s="405"/>
      <c r="G10" s="406"/>
    </row>
    <row r="11" spans="1:7" s="5" customFormat="1" ht="39.950000000000003" customHeight="1" thickBot="1">
      <c r="A11" s="401"/>
      <c r="B11" s="402"/>
      <c r="C11" s="402"/>
      <c r="D11" s="403"/>
      <c r="E11" s="404"/>
      <c r="F11" s="405"/>
      <c r="G11" s="406"/>
    </row>
    <row r="12" spans="1:7" s="5" customFormat="1" ht="25.5" customHeight="1" thickBot="1">
      <c r="A12" s="819" t="s">
        <v>613</v>
      </c>
      <c r="B12" s="820"/>
      <c r="C12" s="820"/>
      <c r="D12" s="820"/>
      <c r="E12" s="820"/>
      <c r="F12" s="820"/>
      <c r="G12" s="820"/>
    </row>
    <row r="13" spans="1:7" s="5" customFormat="1" ht="24.95" customHeight="1">
      <c r="A13" s="407"/>
      <c r="B13" s="408"/>
      <c r="C13" s="409"/>
      <c r="D13" s="410"/>
      <c r="E13" s="411"/>
      <c r="F13" s="411"/>
      <c r="G13" s="411"/>
    </row>
    <row r="14" spans="1:7" s="5" customFormat="1">
      <c r="A14" s="459" t="s">
        <v>99</v>
      </c>
      <c r="B14" s="460" t="s">
        <v>61</v>
      </c>
      <c r="C14" s="460"/>
      <c r="D14" s="461"/>
      <c r="E14" s="462"/>
      <c r="F14" s="462"/>
      <c r="G14" s="463">
        <f>'Projekt krajobraznog uređenja'!G15</f>
        <v>0</v>
      </c>
    </row>
    <row r="15" spans="1:7" s="5" customFormat="1" ht="12.95" customHeight="1">
      <c r="A15" s="412"/>
      <c r="B15" s="413"/>
      <c r="C15" s="413"/>
      <c r="D15" s="410"/>
      <c r="E15" s="411"/>
      <c r="F15" s="411"/>
      <c r="G15" s="414"/>
    </row>
    <row r="16" spans="1:7" s="5" customFormat="1">
      <c r="A16" s="459" t="s">
        <v>100</v>
      </c>
      <c r="B16" s="460" t="s">
        <v>62</v>
      </c>
      <c r="C16" s="460"/>
      <c r="D16" s="461"/>
      <c r="E16" s="462"/>
      <c r="F16" s="462"/>
      <c r="G16" s="463">
        <f>'Projekt krajobraznog uređenja'!G31</f>
        <v>0</v>
      </c>
    </row>
    <row r="17" spans="1:12" s="5" customFormat="1" ht="12.95" customHeight="1">
      <c r="A17" s="412"/>
      <c r="B17" s="413"/>
      <c r="C17" s="413"/>
      <c r="D17" s="410"/>
      <c r="E17" s="411"/>
      <c r="F17" s="411"/>
      <c r="G17" s="414"/>
    </row>
    <row r="18" spans="1:12" s="5" customFormat="1">
      <c r="A18" s="459" t="s">
        <v>101</v>
      </c>
      <c r="B18" s="460" t="s">
        <v>387</v>
      </c>
      <c r="C18" s="460"/>
      <c r="D18" s="461"/>
      <c r="E18" s="462"/>
      <c r="F18" s="462"/>
      <c r="G18" s="463">
        <f>'Projekt krajobraznog uređenja'!G67</f>
        <v>0</v>
      </c>
    </row>
    <row r="19" spans="1:12" s="5" customFormat="1" ht="12.95" customHeight="1">
      <c r="A19" s="412"/>
      <c r="B19" s="788"/>
      <c r="C19" s="788"/>
      <c r="D19" s="789"/>
      <c r="E19" s="790"/>
      <c r="F19" s="790"/>
      <c r="G19" s="414"/>
    </row>
    <row r="20" spans="1:12" s="5" customFormat="1" ht="24.95" customHeight="1" thickBot="1">
      <c r="A20" s="415"/>
      <c r="B20" s="413"/>
      <c r="C20" s="413"/>
      <c r="D20" s="410"/>
      <c r="E20" s="411"/>
      <c r="F20" s="411"/>
      <c r="G20" s="416"/>
    </row>
    <row r="21" spans="1:12" s="5" customFormat="1" ht="28.5" customHeight="1" thickBot="1">
      <c r="A21" s="464"/>
      <c r="B21" s="465" t="s">
        <v>92</v>
      </c>
      <c r="C21" s="465"/>
      <c r="D21" s="464"/>
      <c r="E21" s="464"/>
      <c r="F21" s="464"/>
      <c r="G21" s="466">
        <f>SUM(G14:G20)</f>
        <v>0</v>
      </c>
      <c r="J21" s="32"/>
      <c r="K21" s="31"/>
    </row>
    <row r="22" spans="1:12" s="5" customFormat="1" ht="12.95" customHeight="1" thickBot="1">
      <c r="A22" s="417"/>
      <c r="D22" s="418"/>
      <c r="E22" s="419"/>
      <c r="F22" s="420"/>
      <c r="G22" s="421"/>
      <c r="J22" s="30"/>
    </row>
    <row r="23" spans="1:12" s="5" customFormat="1" ht="24" customHeight="1" thickBot="1">
      <c r="A23" s="464"/>
      <c r="B23" s="465" t="s">
        <v>176</v>
      </c>
      <c r="C23" s="465"/>
      <c r="D23" s="464"/>
      <c r="E23" s="464"/>
      <c r="F23" s="464"/>
      <c r="G23" s="466">
        <f>G21*0.25</f>
        <v>0</v>
      </c>
      <c r="I23" s="67"/>
      <c r="J23" s="30"/>
    </row>
    <row r="24" spans="1:12" s="5" customFormat="1" ht="12.95" customHeight="1" thickBot="1">
      <c r="A24" s="417"/>
      <c r="D24" s="418"/>
      <c r="E24" s="419"/>
      <c r="F24" s="420"/>
      <c r="G24" s="421"/>
      <c r="J24" s="30"/>
    </row>
    <row r="25" spans="1:12" s="5" customFormat="1" ht="29.25" customHeight="1" thickBot="1">
      <c r="A25" s="464"/>
      <c r="B25" s="465" t="s">
        <v>95</v>
      </c>
      <c r="C25" s="465"/>
      <c r="D25" s="464"/>
      <c r="E25" s="464"/>
      <c r="F25" s="464"/>
      <c r="G25" s="466">
        <f>SUM(G21:G23)</f>
        <v>0</v>
      </c>
      <c r="J25" s="32"/>
    </row>
    <row r="26" spans="1:12" s="5" customFormat="1">
      <c r="A26" s="417"/>
      <c r="D26" s="418"/>
      <c r="E26" s="419"/>
      <c r="F26" s="420"/>
      <c r="G26" s="67"/>
      <c r="I26" s="67"/>
    </row>
    <row r="27" spans="1:12">
      <c r="L27" s="27"/>
    </row>
    <row r="28" spans="1:12">
      <c r="G28" s="29"/>
    </row>
    <row r="29" spans="1:12" ht="15" customHeight="1">
      <c r="E29" s="798"/>
      <c r="F29" s="798"/>
      <c r="G29" s="798"/>
    </row>
    <row r="30" spans="1:12">
      <c r="F30" s="338"/>
      <c r="G30" s="29"/>
    </row>
    <row r="31" spans="1:12">
      <c r="F31" s="338"/>
      <c r="G31" s="29"/>
    </row>
    <row r="32" spans="1:12" ht="15" customHeight="1">
      <c r="E32" s="798"/>
      <c r="F32" s="798"/>
      <c r="G32" s="798"/>
    </row>
    <row r="33" spans="4:7">
      <c r="F33" s="338"/>
    </row>
    <row r="36" spans="4:7">
      <c r="D36" s="27"/>
      <c r="E36" s="27"/>
      <c r="F36" s="27"/>
      <c r="G36" s="27"/>
    </row>
    <row r="37" spans="4:7">
      <c r="D37" s="27"/>
      <c r="E37" s="27"/>
      <c r="F37" s="27"/>
      <c r="G37" s="27"/>
    </row>
    <row r="38" spans="4:7">
      <c r="D38" s="27"/>
      <c r="E38" s="27"/>
      <c r="F38" s="27"/>
      <c r="G38" s="27"/>
    </row>
    <row r="39" spans="4:7">
      <c r="D39" s="27"/>
      <c r="E39" s="27"/>
      <c r="F39" s="27"/>
      <c r="G39" s="27"/>
    </row>
    <row r="40" spans="4:7">
      <c r="D40" s="27"/>
      <c r="E40" s="27"/>
      <c r="F40" s="27"/>
      <c r="G40" s="27"/>
    </row>
  </sheetData>
  <sheetProtection algorithmName="SHA-512" hashValue="sAJg/0Xnsn7mr7DzRwmmLapevcKPi1ZCj8HtP/lzrYRzv2L+5HJteLObfU3YSA1eOS3bIIUlef+yb2FnpeSfdw==" saltValue="Ng7W8n/7OzE5WQKv+V1NQg==" spinCount="100000" sheet="1" objects="1" scenarios="1"/>
  <mergeCells count="5">
    <mergeCell ref="B5:G5"/>
    <mergeCell ref="B6:G6"/>
    <mergeCell ref="A12:G12"/>
    <mergeCell ref="E29:G29"/>
    <mergeCell ref="E32:G32"/>
  </mergeCells>
  <printOptions horizontalCentered="1"/>
  <pageMargins left="0.78740157480314965" right="0.39370078740157483" top="0.78740157480314965" bottom="0.39370078740157483" header="0.39370078740157483" footer="0.19685039370078741"/>
  <pageSetup paperSize="9" scale="87" fitToHeight="0" orientation="portrait" r:id="rId1"/>
  <headerFooter alignWithMargins="0">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39997558519241921"/>
    <pageSetUpPr fitToPage="1"/>
  </sheetPr>
  <dimension ref="A1:E28"/>
  <sheetViews>
    <sheetView showZeros="0" zoomScale="115" zoomScaleNormal="115" zoomScaleSheetLayoutView="110" workbookViewId="0">
      <selection activeCell="E15" sqref="E15"/>
    </sheetView>
  </sheetViews>
  <sheetFormatPr defaultColWidth="8.88671875" defaultRowHeight="12.75"/>
  <cols>
    <col min="1" max="1" width="8.88671875" style="694"/>
    <col min="2" max="2" width="21" style="694" customWidth="1"/>
    <col min="3" max="3" width="11.109375" style="694" customWidth="1"/>
    <col min="4" max="4" width="8.88671875" style="694"/>
    <col min="5" max="5" width="21.44140625" style="694" customWidth="1"/>
    <col min="6" max="6" width="8.88671875" style="694"/>
    <col min="7" max="7" width="10.109375" style="694" bestFit="1" customWidth="1"/>
    <col min="8" max="16384" width="8.88671875" style="694"/>
  </cols>
  <sheetData>
    <row r="1" spans="1:5" s="687" customFormat="1" ht="33.950000000000003" customHeight="1" thickBot="1">
      <c r="E1" s="688"/>
    </row>
    <row r="2" spans="1:5" s="5" customFormat="1" ht="12.6" customHeight="1" thickTop="1">
      <c r="A2" s="530" t="s">
        <v>98</v>
      </c>
      <c r="B2" s="531" t="s">
        <v>144</v>
      </c>
      <c r="C2" s="531"/>
      <c r="D2" s="532"/>
      <c r="E2" s="533"/>
    </row>
    <row r="3" spans="1:5" s="5" customFormat="1" ht="12.75" customHeight="1">
      <c r="A3" s="514"/>
      <c r="B3" s="514" t="s">
        <v>145</v>
      </c>
      <c r="C3" s="514"/>
      <c r="D3" s="515"/>
      <c r="E3" s="516"/>
    </row>
    <row r="4" spans="1:5" s="6" customFormat="1" ht="16.5" customHeight="1">
      <c r="A4" s="514"/>
      <c r="B4" s="517" t="s">
        <v>146</v>
      </c>
      <c r="C4" s="517"/>
      <c r="D4" s="518"/>
      <c r="E4" s="519"/>
    </row>
    <row r="5" spans="1:5" s="6" customFormat="1" ht="39" customHeight="1">
      <c r="A5" s="520" t="s">
        <v>97</v>
      </c>
      <c r="B5" s="797" t="s">
        <v>171</v>
      </c>
      <c r="C5" s="797"/>
      <c r="D5" s="797"/>
      <c r="E5" s="797"/>
    </row>
    <row r="6" spans="1:5" s="6" customFormat="1" ht="12.75" customHeight="1">
      <c r="A6" s="521"/>
      <c r="B6" s="797"/>
      <c r="C6" s="797"/>
      <c r="D6" s="797"/>
      <c r="E6" s="797"/>
    </row>
    <row r="7" spans="1:5" s="5" customFormat="1">
      <c r="A7" s="522" t="s">
        <v>96</v>
      </c>
      <c r="B7" s="523" t="s">
        <v>172</v>
      </c>
      <c r="C7" s="524"/>
      <c r="D7" s="525"/>
      <c r="E7" s="526"/>
    </row>
    <row r="8" spans="1:5" s="5" customFormat="1">
      <c r="A8" s="522" t="s">
        <v>141</v>
      </c>
      <c r="B8" s="522" t="s">
        <v>173</v>
      </c>
      <c r="C8" s="522"/>
      <c r="D8" s="522"/>
      <c r="E8" s="526"/>
    </row>
    <row r="9" spans="1:5" s="5" customFormat="1" ht="13.5" thickBot="1">
      <c r="A9" s="527" t="s">
        <v>50</v>
      </c>
      <c r="B9" s="527" t="s">
        <v>88</v>
      </c>
      <c r="C9" s="527"/>
      <c r="D9" s="528"/>
      <c r="E9" s="529"/>
    </row>
    <row r="10" spans="1:5" s="689" customFormat="1" ht="27.6" customHeight="1" thickTop="1" thickBot="1">
      <c r="A10" s="690"/>
      <c r="B10" s="691"/>
      <c r="C10" s="692"/>
      <c r="D10" s="692"/>
      <c r="E10" s="693"/>
    </row>
    <row r="11" spans="1:5" ht="25.5" customHeight="1" thickBot="1">
      <c r="A11" s="821" t="s">
        <v>559</v>
      </c>
      <c r="B11" s="821"/>
      <c r="C11" s="821"/>
      <c r="D11" s="821"/>
      <c r="E11" s="821"/>
    </row>
    <row r="12" spans="1:5" ht="25.5" customHeight="1">
      <c r="A12" s="695"/>
      <c r="B12" s="696"/>
      <c r="C12" s="697"/>
      <c r="D12" s="698"/>
      <c r="E12" s="699"/>
    </row>
    <row r="13" spans="1:5" s="689" customFormat="1" ht="20.100000000000001" customHeight="1">
      <c r="A13" s="713" t="s">
        <v>494</v>
      </c>
      <c r="B13" s="714" t="s">
        <v>614</v>
      </c>
      <c r="C13" s="715"/>
      <c r="D13" s="715"/>
      <c r="E13" s="716">
        <f>'Rekapitulacija PROMETNICE'!G26</f>
        <v>0</v>
      </c>
    </row>
    <row r="14" spans="1:5" s="689" customFormat="1" ht="9.9499999999999993" customHeight="1">
      <c r="A14" s="700"/>
      <c r="B14" s="701"/>
      <c r="C14" s="701"/>
      <c r="D14" s="701"/>
    </row>
    <row r="15" spans="1:5" s="689" customFormat="1" ht="30.75" customHeight="1">
      <c r="A15" s="713" t="s">
        <v>496</v>
      </c>
      <c r="B15" s="714" t="s">
        <v>615</v>
      </c>
      <c r="C15" s="715"/>
      <c r="D15" s="715"/>
      <c r="E15" s="716">
        <f>'Rekapitulacija JAVNA RASVJETA'!G9</f>
        <v>0</v>
      </c>
    </row>
    <row r="16" spans="1:5" s="689" customFormat="1" ht="9.9499999999999993" customHeight="1">
      <c r="A16" s="700"/>
      <c r="B16" s="701"/>
      <c r="C16" s="701"/>
      <c r="D16" s="701"/>
    </row>
    <row r="17" spans="1:5" s="689" customFormat="1" ht="34.5" customHeight="1">
      <c r="A17" s="713" t="s">
        <v>498</v>
      </c>
      <c r="B17" s="714" t="s">
        <v>616</v>
      </c>
      <c r="C17" s="715"/>
      <c r="D17" s="715"/>
      <c r="E17" s="716">
        <f>'Rekapitulacija krajobraz'!G21</f>
        <v>0</v>
      </c>
    </row>
    <row r="18" spans="1:5" ht="23.45" customHeight="1" thickBot="1">
      <c r="A18" s="702"/>
      <c r="B18" s="703"/>
      <c r="C18" s="704"/>
      <c r="D18" s="705"/>
      <c r="E18" s="706"/>
    </row>
    <row r="19" spans="1:5" s="689" customFormat="1" ht="29.25" customHeight="1" thickBot="1">
      <c r="A19" s="717"/>
      <c r="B19" s="718" t="s">
        <v>92</v>
      </c>
      <c r="C19" s="717"/>
      <c r="D19" s="717"/>
      <c r="E19" s="719">
        <f>SUM(E13:E17)</f>
        <v>0</v>
      </c>
    </row>
    <row r="20" spans="1:5" s="689" customFormat="1" ht="15.75" thickBot="1">
      <c r="A20" s="707"/>
      <c r="B20" s="708"/>
      <c r="C20" s="709"/>
      <c r="D20" s="709"/>
      <c r="E20" s="710"/>
    </row>
    <row r="21" spans="1:5" ht="13.5" thickBot="1">
      <c r="A21" s="464"/>
      <c r="B21" s="465" t="s">
        <v>176</v>
      </c>
      <c r="C21" s="465"/>
      <c r="D21" s="464"/>
      <c r="E21" s="743">
        <f>E19*0.25</f>
        <v>0</v>
      </c>
    </row>
    <row r="22" spans="1:5" ht="13.5" thickBot="1">
      <c r="A22" s="417"/>
      <c r="B22" s="5"/>
      <c r="C22" s="5"/>
      <c r="D22" s="418"/>
      <c r="E22" s="419"/>
    </row>
    <row r="23" spans="1:5" ht="13.5" thickBot="1">
      <c r="A23" s="464"/>
      <c r="B23" s="465" t="s">
        <v>95</v>
      </c>
      <c r="C23" s="465"/>
      <c r="D23" s="464"/>
      <c r="E23" s="743">
        <f>SUM(E19:E21)</f>
        <v>0</v>
      </c>
    </row>
    <row r="24" spans="1:5">
      <c r="A24" s="711"/>
      <c r="C24" s="712"/>
      <c r="D24" s="712"/>
      <c r="E24" s="712"/>
    </row>
    <row r="25" spans="1:5">
      <c r="C25" s="712"/>
      <c r="D25" s="712"/>
      <c r="E25" s="712"/>
    </row>
    <row r="26" spans="1:5">
      <c r="C26" s="712"/>
      <c r="D26" s="712"/>
      <c r="E26" s="712"/>
    </row>
    <row r="27" spans="1:5">
      <c r="C27" s="712"/>
      <c r="D27" s="712"/>
      <c r="E27" s="712"/>
    </row>
    <row r="28" spans="1:5">
      <c r="C28" s="712"/>
      <c r="D28" s="712"/>
      <c r="E28" s="712"/>
    </row>
  </sheetData>
  <sheetProtection algorithmName="SHA-512" hashValue="AX3PjKtwV/9K4dC1mcrsW6YhdWK4TNbRDn0x+F04+7y23Olp3IJJ/O0nYVOE/XLJmpg+LFAehQhmB+FJfh87oQ==" saltValue="zeoWXsOuN6zP6voL7I7waw==" spinCount="100000" sheet="1" objects="1" scenarios="1"/>
  <mergeCells count="3">
    <mergeCell ref="A11:E11"/>
    <mergeCell ref="B5:E5"/>
    <mergeCell ref="B6:E6"/>
  </mergeCells>
  <pageMargins left="0.98425196850393704" right="0.74803149606299213" top="0.98425196850393704" bottom="0.98425196850393704" header="0.51181102362204722" footer="0.51181102362204722"/>
  <pageSetup paperSize="9" scale="97" fitToHeight="0" orientation="portrait" r:id="rId1"/>
  <headerFooter alignWithMargins="0">
    <oddHeader xml:space="preserve">&amp;L
&amp;R
</oddHead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817A1-DB1E-48BC-AD37-8753392DB09D}">
  <sheetPr>
    <tabColor theme="4" tint="0.59999389629810485"/>
    <pageSetUpPr fitToPage="1"/>
  </sheetPr>
  <dimension ref="A1:K596"/>
  <sheetViews>
    <sheetView showZeros="0" zoomScale="115" zoomScaleNormal="115" zoomScaleSheetLayoutView="115" workbookViewId="0">
      <pane ySplit="7" topLeftCell="A92" activePane="bottomLeft" state="frozen"/>
      <selection pane="bottomLeft" activeCell="C97" sqref="C97"/>
    </sheetView>
  </sheetViews>
  <sheetFormatPr defaultColWidth="9" defaultRowHeight="11.25"/>
  <cols>
    <col min="1" max="1" width="6" style="52" customWidth="1"/>
    <col min="2" max="2" width="6.5546875" style="52" customWidth="1"/>
    <col min="3" max="3" width="47.77734375" style="53" customWidth="1"/>
    <col min="4" max="4" width="4.21875" style="50" customWidth="1"/>
    <col min="5" max="5" width="8.21875" style="63" customWidth="1"/>
    <col min="6" max="6" width="7.6640625" style="51" customWidth="1"/>
    <col min="7" max="7" width="10.77734375" style="51" customWidth="1"/>
    <col min="8" max="8" width="13" style="68" customWidth="1"/>
    <col min="9" max="9" width="12.6640625" style="39" customWidth="1"/>
    <col min="10" max="16384" width="9" style="1"/>
  </cols>
  <sheetData>
    <row r="1" spans="1:9">
      <c r="A1" s="43" t="s">
        <v>97</v>
      </c>
      <c r="B1" s="40"/>
      <c r="C1" s="60" t="s">
        <v>174</v>
      </c>
      <c r="D1" s="49"/>
      <c r="E1" s="61"/>
    </row>
    <row r="2" spans="1:9">
      <c r="A2" s="43"/>
      <c r="B2" s="40"/>
      <c r="C2" s="66" t="s">
        <v>175</v>
      </c>
      <c r="D2" s="49"/>
      <c r="E2" s="61"/>
    </row>
    <row r="3" spans="1:9" ht="11.25" customHeight="1">
      <c r="A3" s="41" t="s">
        <v>50</v>
      </c>
      <c r="B3" s="40"/>
      <c r="C3" s="47" t="s">
        <v>88</v>
      </c>
      <c r="D3" s="49"/>
      <c r="E3" s="61"/>
    </row>
    <row r="4" spans="1:9" ht="4.5" customHeight="1"/>
    <row r="5" spans="1:9" ht="12.75" customHeight="1">
      <c r="A5" s="793" t="s">
        <v>680</v>
      </c>
      <c r="B5" s="794"/>
      <c r="C5" s="794"/>
      <c r="D5" s="35"/>
      <c r="E5" s="62"/>
      <c r="F5" s="48"/>
      <c r="G5" s="48"/>
      <c r="H5" s="69"/>
    </row>
    <row r="6" spans="1:9" ht="6.75" customHeight="1" thickBot="1"/>
    <row r="7" spans="1:9" s="3" customFormat="1" ht="57.75" customHeight="1" thickBot="1">
      <c r="A7" s="471" t="s">
        <v>77</v>
      </c>
      <c r="B7" s="472" t="s">
        <v>78</v>
      </c>
      <c r="C7" s="473" t="s">
        <v>64</v>
      </c>
      <c r="D7" s="474" t="s">
        <v>79</v>
      </c>
      <c r="E7" s="474" t="s">
        <v>43</v>
      </c>
      <c r="F7" s="474" t="s">
        <v>659</v>
      </c>
      <c r="G7" s="748" t="s">
        <v>660</v>
      </c>
      <c r="H7" s="787" t="s">
        <v>661</v>
      </c>
      <c r="I7" s="36"/>
    </row>
    <row r="8" spans="1:9" s="2" customFormat="1" ht="12">
      <c r="A8" s="74"/>
      <c r="B8" s="74"/>
      <c r="C8" s="75"/>
      <c r="D8" s="76"/>
      <c r="E8" s="77"/>
      <c r="F8" s="78"/>
      <c r="G8" s="78"/>
      <c r="H8" s="79"/>
      <c r="I8" s="37"/>
    </row>
    <row r="9" spans="1:9" s="2" customFormat="1" ht="12" customHeight="1">
      <c r="A9" s="792" t="s">
        <v>562</v>
      </c>
      <c r="B9" s="792"/>
      <c r="C9" s="792"/>
      <c r="D9" s="792"/>
      <c r="E9" s="792"/>
      <c r="F9" s="792"/>
      <c r="G9" s="792"/>
      <c r="H9" s="792"/>
      <c r="I9" s="37"/>
    </row>
    <row r="10" spans="1:9" s="2" customFormat="1" ht="44.25" customHeight="1">
      <c r="A10" s="791" t="s">
        <v>563</v>
      </c>
      <c r="B10" s="791"/>
      <c r="C10" s="791"/>
      <c r="D10" s="791"/>
      <c r="E10" s="791"/>
      <c r="F10" s="791"/>
      <c r="G10" s="791"/>
      <c r="H10" s="791"/>
      <c r="I10" s="37"/>
    </row>
    <row r="11" spans="1:9" s="2" customFormat="1" ht="108.75" customHeight="1">
      <c r="A11" s="791" t="s">
        <v>564</v>
      </c>
      <c r="B11" s="791"/>
      <c r="C11" s="791"/>
      <c r="D11" s="791"/>
      <c r="E11" s="791"/>
      <c r="F11" s="791"/>
      <c r="G11" s="791"/>
      <c r="H11" s="791"/>
      <c r="I11" s="37"/>
    </row>
    <row r="12" spans="1:9" s="2" customFormat="1" ht="44.25" customHeight="1">
      <c r="A12" s="791" t="s">
        <v>565</v>
      </c>
      <c r="B12" s="791"/>
      <c r="C12" s="791"/>
      <c r="D12" s="791"/>
      <c r="E12" s="791"/>
      <c r="F12" s="791"/>
      <c r="G12" s="791"/>
      <c r="H12" s="791"/>
      <c r="I12" s="37"/>
    </row>
    <row r="13" spans="1:9" s="2" customFormat="1" ht="33" customHeight="1">
      <c r="A13" s="791" t="s">
        <v>566</v>
      </c>
      <c r="B13" s="791"/>
      <c r="C13" s="791"/>
      <c r="D13" s="791"/>
      <c r="E13" s="791"/>
      <c r="F13" s="791"/>
      <c r="G13" s="791"/>
      <c r="H13" s="791"/>
      <c r="I13" s="37"/>
    </row>
    <row r="14" spans="1:9" s="2" customFormat="1" ht="60" customHeight="1">
      <c r="A14" s="791" t="s">
        <v>567</v>
      </c>
      <c r="B14" s="791"/>
      <c r="C14" s="791"/>
      <c r="D14" s="791"/>
      <c r="E14" s="791"/>
      <c r="F14" s="791"/>
      <c r="G14" s="791"/>
      <c r="H14" s="791"/>
      <c r="I14" s="37"/>
    </row>
    <row r="15" spans="1:9" s="2" customFormat="1" ht="62.25" customHeight="1">
      <c r="A15" s="791" t="s">
        <v>627</v>
      </c>
      <c r="B15" s="791"/>
      <c r="C15" s="791"/>
      <c r="D15" s="791"/>
      <c r="E15" s="791"/>
      <c r="F15" s="791"/>
      <c r="G15" s="791"/>
      <c r="H15" s="791"/>
      <c r="I15" s="37"/>
    </row>
    <row r="16" spans="1:9" s="2" customFormat="1" ht="132" customHeight="1">
      <c r="A16" s="791" t="s">
        <v>568</v>
      </c>
      <c r="B16" s="791"/>
      <c r="C16" s="791"/>
      <c r="D16" s="791"/>
      <c r="E16" s="791"/>
      <c r="F16" s="791"/>
      <c r="G16" s="791"/>
      <c r="H16" s="791"/>
      <c r="I16" s="37"/>
    </row>
    <row r="17" spans="1:9" s="2" customFormat="1" ht="60.75" customHeight="1">
      <c r="A17" s="791" t="s">
        <v>569</v>
      </c>
      <c r="B17" s="791"/>
      <c r="C17" s="791"/>
      <c r="D17" s="791"/>
      <c r="E17" s="791"/>
      <c r="F17" s="791"/>
      <c r="G17" s="791"/>
      <c r="H17" s="791"/>
      <c r="I17" s="37"/>
    </row>
    <row r="18" spans="1:9" s="2" customFormat="1" ht="72.75" customHeight="1">
      <c r="A18" s="791" t="s">
        <v>570</v>
      </c>
      <c r="B18" s="791"/>
      <c r="C18" s="791"/>
      <c r="D18" s="791"/>
      <c r="E18" s="791"/>
      <c r="F18" s="791"/>
      <c r="G18" s="791"/>
      <c r="H18" s="791"/>
      <c r="I18" s="37"/>
    </row>
    <row r="19" spans="1:9" s="2" customFormat="1" ht="57.75" customHeight="1">
      <c r="A19" s="791" t="s">
        <v>571</v>
      </c>
      <c r="B19" s="791"/>
      <c r="C19" s="791"/>
      <c r="D19" s="791"/>
      <c r="E19" s="791"/>
      <c r="F19" s="791"/>
      <c r="G19" s="791"/>
      <c r="H19" s="791"/>
      <c r="I19" s="37"/>
    </row>
    <row r="20" spans="1:9" s="2" customFormat="1" ht="72" customHeight="1">
      <c r="A20" s="791" t="s">
        <v>572</v>
      </c>
      <c r="B20" s="791"/>
      <c r="C20" s="791"/>
      <c r="D20" s="791"/>
      <c r="E20" s="791"/>
      <c r="F20" s="791"/>
      <c r="G20" s="791"/>
      <c r="H20" s="791"/>
      <c r="I20" s="37"/>
    </row>
    <row r="21" spans="1:9" s="2" customFormat="1" ht="75" customHeight="1">
      <c r="A21" s="791" t="s">
        <v>573</v>
      </c>
      <c r="B21" s="791"/>
      <c r="C21" s="791"/>
      <c r="D21" s="791"/>
      <c r="E21" s="791"/>
      <c r="F21" s="791"/>
      <c r="G21" s="791"/>
      <c r="H21" s="791"/>
      <c r="I21" s="37"/>
    </row>
    <row r="22" spans="1:9" s="2" customFormat="1" ht="45.75" customHeight="1">
      <c r="A22" s="791" t="s">
        <v>574</v>
      </c>
      <c r="B22" s="791"/>
      <c r="C22" s="791"/>
      <c r="D22" s="791"/>
      <c r="E22" s="791"/>
      <c r="F22" s="791"/>
      <c r="G22" s="791"/>
      <c r="H22" s="791"/>
      <c r="I22" s="37"/>
    </row>
    <row r="23" spans="1:9" s="2" customFormat="1" ht="36" customHeight="1">
      <c r="A23" s="791" t="s">
        <v>575</v>
      </c>
      <c r="B23" s="791"/>
      <c r="C23" s="791"/>
      <c r="D23" s="791"/>
      <c r="E23" s="791"/>
      <c r="F23" s="791"/>
      <c r="G23" s="791"/>
      <c r="H23" s="791"/>
      <c r="I23" s="37"/>
    </row>
    <row r="24" spans="1:9" s="2" customFormat="1" ht="33" customHeight="1">
      <c r="A24" s="791" t="s">
        <v>576</v>
      </c>
      <c r="B24" s="791"/>
      <c r="C24" s="791"/>
      <c r="D24" s="791"/>
      <c r="E24" s="791"/>
      <c r="F24" s="791"/>
      <c r="G24" s="791"/>
      <c r="H24" s="791"/>
      <c r="I24" s="37"/>
    </row>
    <row r="25" spans="1:9" s="2" customFormat="1" ht="58.5" customHeight="1" thickBot="1">
      <c r="A25" s="791" t="s">
        <v>577</v>
      </c>
      <c r="B25" s="791"/>
      <c r="C25" s="791"/>
      <c r="D25" s="791"/>
      <c r="E25" s="791"/>
      <c r="F25" s="791"/>
      <c r="G25" s="791"/>
      <c r="H25" s="791"/>
      <c r="I25" s="37"/>
    </row>
    <row r="26" spans="1:9" s="2" customFormat="1" ht="12.75" thickBot="1">
      <c r="A26" s="74"/>
      <c r="B26" s="74"/>
      <c r="C26" s="75"/>
      <c r="D26" s="76"/>
      <c r="E26" s="77"/>
      <c r="F26" s="78"/>
      <c r="G26" s="78"/>
      <c r="H26" s="79"/>
      <c r="I26" s="37"/>
    </row>
    <row r="27" spans="1:9" s="34" customFormat="1" ht="15" customHeight="1" thickBot="1">
      <c r="A27" s="483" t="s">
        <v>104</v>
      </c>
      <c r="B27" s="537"/>
      <c r="C27" s="484" t="s">
        <v>83</v>
      </c>
      <c r="D27" s="485"/>
      <c r="E27" s="486"/>
      <c r="F27" s="487"/>
      <c r="G27" s="487"/>
      <c r="H27" s="488"/>
      <c r="I27" s="38"/>
    </row>
    <row r="28" spans="1:9" s="2" customFormat="1" ht="12">
      <c r="A28" s="80"/>
      <c r="B28" s="80"/>
      <c r="C28" s="81"/>
      <c r="D28" s="82"/>
      <c r="E28" s="83"/>
      <c r="F28" s="84"/>
      <c r="G28" s="84"/>
      <c r="H28" s="85"/>
      <c r="I28" s="37"/>
    </row>
    <row r="29" spans="1:9" s="33" customFormat="1" ht="16.5" customHeight="1">
      <c r="A29" s="80"/>
      <c r="B29" s="80" t="s">
        <v>67</v>
      </c>
      <c r="C29" s="180" t="s">
        <v>66</v>
      </c>
      <c r="D29" s="86"/>
      <c r="E29" s="83"/>
      <c r="F29" s="87"/>
      <c r="G29" s="87"/>
      <c r="H29" s="85"/>
      <c r="I29" s="38"/>
    </row>
    <row r="30" spans="1:9" s="33" customFormat="1" ht="16.5" customHeight="1">
      <c r="A30" s="80" t="s">
        <v>10</v>
      </c>
      <c r="B30" s="80" t="s">
        <v>186</v>
      </c>
      <c r="C30" s="180" t="s">
        <v>51</v>
      </c>
      <c r="D30" s="86"/>
      <c r="E30" s="83"/>
      <c r="F30" s="87"/>
      <c r="G30" s="87"/>
      <c r="H30" s="85"/>
      <c r="I30" s="38"/>
    </row>
    <row r="31" spans="1:9" s="33" customFormat="1" ht="96" customHeight="1">
      <c r="A31" s="88"/>
      <c r="B31" s="89"/>
      <c r="C31" s="133" t="s">
        <v>45</v>
      </c>
      <c r="D31" s="88"/>
      <c r="E31" s="90"/>
      <c r="F31" s="91"/>
      <c r="G31" s="91"/>
      <c r="H31" s="92"/>
      <c r="I31" s="38"/>
    </row>
    <row r="32" spans="1:9" s="33" customFormat="1" ht="15" customHeight="1">
      <c r="A32" s="93"/>
      <c r="B32" s="93"/>
      <c r="C32" s="115" t="s">
        <v>76</v>
      </c>
      <c r="D32" s="86"/>
      <c r="E32" s="83"/>
      <c r="F32" s="87"/>
      <c r="G32" s="87"/>
      <c r="H32" s="85"/>
      <c r="I32" s="38"/>
    </row>
    <row r="33" spans="1:9" s="33" customFormat="1" ht="15" customHeight="1">
      <c r="A33" s="94" t="s">
        <v>8</v>
      </c>
      <c r="B33" s="94"/>
      <c r="C33" s="281" t="s">
        <v>52</v>
      </c>
      <c r="D33" s="95" t="s">
        <v>122</v>
      </c>
      <c r="E33" s="138">
        <v>1.5</v>
      </c>
      <c r="F33" s="96"/>
      <c r="G33" s="96"/>
      <c r="H33" s="720"/>
      <c r="I33" s="38"/>
    </row>
    <row r="34" spans="1:9" s="2" customFormat="1" ht="12">
      <c r="A34" s="98"/>
      <c r="B34" s="98"/>
      <c r="C34" s="99"/>
      <c r="D34" s="100"/>
      <c r="E34" s="101"/>
      <c r="F34" s="102"/>
      <c r="G34" s="102"/>
      <c r="H34" s="103"/>
      <c r="I34" s="37"/>
    </row>
    <row r="35" spans="1:9" s="33" customFormat="1" ht="14.25" customHeight="1">
      <c r="A35" s="80"/>
      <c r="B35" s="80" t="s">
        <v>112</v>
      </c>
      <c r="C35" s="180" t="s">
        <v>111</v>
      </c>
      <c r="D35" s="86"/>
      <c r="E35" s="83"/>
      <c r="F35" s="87"/>
      <c r="G35" s="87"/>
      <c r="H35" s="85"/>
      <c r="I35" s="38"/>
    </row>
    <row r="36" spans="1:9" s="33" customFormat="1" ht="14.25" customHeight="1">
      <c r="A36" s="80" t="s">
        <v>9</v>
      </c>
      <c r="B36" s="80" t="s">
        <v>185</v>
      </c>
      <c r="C36" s="180" t="s">
        <v>113</v>
      </c>
      <c r="D36" s="86"/>
      <c r="E36" s="83"/>
      <c r="F36" s="87"/>
      <c r="G36" s="87"/>
      <c r="H36" s="85"/>
      <c r="I36" s="38"/>
    </row>
    <row r="37" spans="1:9" s="33" customFormat="1" ht="90.75" customHeight="1">
      <c r="A37" s="93"/>
      <c r="B37" s="93"/>
      <c r="C37" s="133" t="s">
        <v>617</v>
      </c>
      <c r="D37" s="86"/>
      <c r="E37" s="83"/>
      <c r="F37" s="87"/>
      <c r="G37" s="87"/>
      <c r="H37" s="85"/>
      <c r="I37" s="38"/>
    </row>
    <row r="38" spans="1:9" s="33" customFormat="1" ht="21.75" customHeight="1">
      <c r="A38" s="93"/>
      <c r="B38" s="93"/>
      <c r="C38" s="115" t="s">
        <v>76</v>
      </c>
      <c r="D38" s="86"/>
      <c r="E38" s="83"/>
      <c r="F38" s="87"/>
      <c r="G38" s="87"/>
      <c r="H38" s="85"/>
      <c r="I38" s="38"/>
    </row>
    <row r="39" spans="1:9" s="33" customFormat="1" ht="30.75" customHeight="1">
      <c r="A39" s="93" t="s">
        <v>12</v>
      </c>
      <c r="B39" s="93"/>
      <c r="C39" s="133" t="s">
        <v>56</v>
      </c>
      <c r="D39" s="104" t="s">
        <v>54</v>
      </c>
      <c r="E39" s="141">
        <v>850</v>
      </c>
      <c r="F39" s="105"/>
      <c r="G39" s="105"/>
      <c r="H39" s="721"/>
      <c r="I39" s="38"/>
    </row>
    <row r="40" spans="1:9" s="33" customFormat="1" ht="40.5" customHeight="1">
      <c r="A40" s="93" t="s">
        <v>11</v>
      </c>
      <c r="B40" s="93"/>
      <c r="C40" s="115" t="s">
        <v>89</v>
      </c>
      <c r="D40" s="116" t="s">
        <v>65</v>
      </c>
      <c r="E40" s="141">
        <v>10</v>
      </c>
      <c r="F40" s="118"/>
      <c r="G40" s="118"/>
      <c r="H40" s="721"/>
      <c r="I40" s="38"/>
    </row>
    <row r="41" spans="1:9" s="33" customFormat="1" ht="38.25" customHeight="1">
      <c r="A41" s="107" t="s">
        <v>13</v>
      </c>
      <c r="B41" s="94"/>
      <c r="C41" s="281" t="s">
        <v>90</v>
      </c>
      <c r="D41" s="171" t="s">
        <v>65</v>
      </c>
      <c r="E41" s="138">
        <v>5</v>
      </c>
      <c r="F41" s="172"/>
      <c r="G41" s="172"/>
      <c r="H41" s="720"/>
      <c r="I41" s="38"/>
    </row>
    <row r="42" spans="1:9" s="2" customFormat="1" ht="12">
      <c r="A42" s="98"/>
      <c r="B42" s="98"/>
      <c r="C42" s="109"/>
      <c r="D42" s="100"/>
      <c r="E42" s="101"/>
      <c r="F42" s="102"/>
      <c r="G42" s="102"/>
      <c r="H42" s="85"/>
      <c r="I42" s="37"/>
    </row>
    <row r="43" spans="1:9" s="33" customFormat="1" ht="30" customHeight="1">
      <c r="A43" s="80" t="s">
        <v>14</v>
      </c>
      <c r="B43" s="80" t="s">
        <v>200</v>
      </c>
      <c r="C43" s="535" t="s">
        <v>166</v>
      </c>
      <c r="D43" s="110"/>
      <c r="E43" s="111"/>
      <c r="F43" s="112"/>
      <c r="G43" s="112"/>
      <c r="H43" s="85"/>
      <c r="I43" s="38"/>
    </row>
    <row r="44" spans="1:9" s="33" customFormat="1" ht="105.75" customHeight="1">
      <c r="A44" s="89"/>
      <c r="B44" s="89"/>
      <c r="C44" s="133" t="s">
        <v>93</v>
      </c>
      <c r="D44" s="86"/>
      <c r="E44" s="83"/>
      <c r="F44" s="87"/>
      <c r="G44" s="87"/>
      <c r="H44" s="85"/>
      <c r="I44" s="38"/>
    </row>
    <row r="45" spans="1:9" s="33" customFormat="1" ht="45.75" customHeight="1">
      <c r="A45" s="93"/>
      <c r="B45" s="93"/>
      <c r="C45" s="133" t="s">
        <v>618</v>
      </c>
      <c r="D45" s="86"/>
      <c r="E45" s="83"/>
      <c r="F45" s="87"/>
      <c r="G45" s="87"/>
      <c r="H45" s="85"/>
      <c r="I45" s="38"/>
    </row>
    <row r="46" spans="1:9" s="33" customFormat="1" ht="15.75" customHeight="1">
      <c r="A46" s="93"/>
      <c r="B46" s="93"/>
      <c r="C46" s="133" t="s">
        <v>76</v>
      </c>
      <c r="D46" s="104"/>
      <c r="E46" s="83"/>
      <c r="F46" s="105"/>
      <c r="G46" s="105"/>
      <c r="H46" s="85"/>
      <c r="I46" s="38"/>
    </row>
    <row r="47" spans="1:9" s="33" customFormat="1" ht="34.5" customHeight="1">
      <c r="A47" s="93" t="s">
        <v>155</v>
      </c>
      <c r="B47" s="93"/>
      <c r="C47" s="133" t="s">
        <v>619</v>
      </c>
      <c r="D47" s="116" t="s">
        <v>151</v>
      </c>
      <c r="E47" s="141">
        <v>30</v>
      </c>
      <c r="F47" s="105"/>
      <c r="G47" s="105"/>
      <c r="H47" s="721"/>
      <c r="I47" s="38"/>
    </row>
    <row r="48" spans="1:9" s="33" customFormat="1" ht="80.25" customHeight="1">
      <c r="A48" s="94" t="s">
        <v>46</v>
      </c>
      <c r="B48" s="94"/>
      <c r="C48" s="534" t="s">
        <v>396</v>
      </c>
      <c r="D48" s="108" t="s">
        <v>151</v>
      </c>
      <c r="E48" s="138">
        <v>30</v>
      </c>
      <c r="F48" s="96"/>
      <c r="G48" s="96"/>
      <c r="H48" s="720"/>
      <c r="I48" s="38"/>
    </row>
    <row r="49" spans="1:9" s="33" customFormat="1" ht="12">
      <c r="A49" s="113"/>
      <c r="B49" s="114"/>
      <c r="C49" s="115"/>
      <c r="D49" s="116"/>
      <c r="E49" s="117"/>
      <c r="F49" s="118"/>
      <c r="G49" s="118"/>
      <c r="H49" s="119"/>
      <c r="I49" s="38"/>
    </row>
    <row r="50" spans="1:9" s="2" customFormat="1" ht="18" customHeight="1">
      <c r="A50" s="80" t="s">
        <v>15</v>
      </c>
      <c r="B50" s="80"/>
      <c r="C50" s="180" t="s">
        <v>329</v>
      </c>
      <c r="D50" s="86"/>
      <c r="E50" s="83"/>
      <c r="F50" s="87"/>
      <c r="G50" s="87"/>
      <c r="H50" s="85"/>
      <c r="I50" s="37"/>
    </row>
    <row r="51" spans="1:9" s="312" customFormat="1" ht="71.25" customHeight="1">
      <c r="A51" s="147"/>
      <c r="B51" s="147"/>
      <c r="C51" s="339" t="s">
        <v>330</v>
      </c>
      <c r="D51" s="317"/>
      <c r="E51" s="318"/>
      <c r="F51" s="319"/>
      <c r="G51" s="319"/>
      <c r="H51" s="320"/>
    </row>
    <row r="52" spans="1:9" s="312" customFormat="1" ht="15.75" customHeight="1">
      <c r="A52" s="147"/>
      <c r="B52" s="147"/>
      <c r="C52" s="339" t="s">
        <v>603</v>
      </c>
      <c r="D52" s="317"/>
      <c r="E52" s="318"/>
      <c r="F52" s="319"/>
      <c r="G52" s="319"/>
      <c r="H52" s="320"/>
    </row>
    <row r="53" spans="1:9" s="309" customFormat="1" ht="29.25" customHeight="1">
      <c r="A53" s="148"/>
      <c r="B53" s="148"/>
      <c r="C53" s="343" t="s">
        <v>337</v>
      </c>
      <c r="D53" s="246" t="s">
        <v>53</v>
      </c>
      <c r="E53" s="341">
        <v>19</v>
      </c>
      <c r="F53" s="172"/>
      <c r="G53" s="172"/>
      <c r="H53" s="720"/>
    </row>
    <row r="54" spans="1:9" s="312" customFormat="1" ht="12">
      <c r="A54" s="147"/>
      <c r="B54" s="147"/>
      <c r="C54" s="339"/>
      <c r="D54" s="317"/>
      <c r="E54" s="318"/>
      <c r="F54" s="319"/>
      <c r="G54" s="319"/>
      <c r="H54" s="320"/>
    </row>
    <row r="55" spans="1:9" s="2" customFormat="1" ht="18" customHeight="1">
      <c r="A55" s="80" t="s">
        <v>44</v>
      </c>
      <c r="B55" s="80"/>
      <c r="C55" s="180" t="s">
        <v>331</v>
      </c>
      <c r="D55" s="86"/>
      <c r="E55" s="83"/>
      <c r="F55" s="87"/>
      <c r="G55" s="87"/>
      <c r="H55" s="85"/>
      <c r="I55" s="37"/>
    </row>
    <row r="56" spans="1:9" s="307" customFormat="1" ht="60" customHeight="1">
      <c r="A56" s="301"/>
      <c r="B56" s="301"/>
      <c r="C56" s="340" t="s">
        <v>332</v>
      </c>
      <c r="D56" s="313"/>
      <c r="E56" s="314"/>
      <c r="F56" s="315"/>
      <c r="G56" s="315"/>
      <c r="H56" s="316"/>
    </row>
    <row r="57" spans="1:9" s="307" customFormat="1" ht="15.75" customHeight="1">
      <c r="A57" s="301"/>
      <c r="B57" s="301"/>
      <c r="C57" s="325" t="s">
        <v>333</v>
      </c>
      <c r="D57" s="313"/>
      <c r="E57" s="314"/>
      <c r="F57" s="315"/>
      <c r="G57" s="315"/>
      <c r="H57" s="316"/>
    </row>
    <row r="58" spans="1:9" s="306" customFormat="1" ht="15.75" customHeight="1">
      <c r="A58" s="274"/>
      <c r="B58" s="274"/>
      <c r="C58" s="342" t="s">
        <v>334</v>
      </c>
      <c r="D58" s="246" t="s">
        <v>54</v>
      </c>
      <c r="E58" s="341">
        <v>168</v>
      </c>
      <c r="F58" s="172"/>
      <c r="G58" s="172"/>
      <c r="H58" s="720"/>
    </row>
    <row r="59" spans="1:9" s="33" customFormat="1" ht="12">
      <c r="A59" s="113"/>
      <c r="B59" s="114"/>
      <c r="C59" s="115"/>
      <c r="D59" s="116"/>
      <c r="E59" s="117"/>
      <c r="F59" s="118"/>
      <c r="G59" s="118"/>
      <c r="H59" s="119"/>
      <c r="I59" s="38"/>
    </row>
    <row r="60" spans="1:9" s="33" customFormat="1" ht="35.25" customHeight="1">
      <c r="A60" s="131" t="s">
        <v>390</v>
      </c>
      <c r="B60" s="114"/>
      <c r="C60" s="536" t="s">
        <v>397</v>
      </c>
      <c r="D60" s="116"/>
      <c r="E60" s="117"/>
      <c r="F60" s="118"/>
      <c r="G60" s="118"/>
      <c r="H60" s="119"/>
      <c r="I60" s="38"/>
    </row>
    <row r="61" spans="1:9" s="33" customFormat="1" ht="86.25" customHeight="1">
      <c r="A61" s="113"/>
      <c r="B61" s="114"/>
      <c r="C61" s="115" t="s">
        <v>620</v>
      </c>
      <c r="D61" s="116"/>
      <c r="E61" s="117"/>
      <c r="F61" s="118"/>
      <c r="G61" s="118"/>
      <c r="H61" s="119"/>
      <c r="I61" s="38"/>
    </row>
    <row r="62" spans="1:9" s="33" customFormat="1" ht="12">
      <c r="A62" s="113"/>
      <c r="B62" s="114"/>
      <c r="C62" s="115" t="s">
        <v>333</v>
      </c>
      <c r="D62" s="116"/>
      <c r="E62" s="117"/>
      <c r="F62" s="118"/>
      <c r="G62" s="118"/>
      <c r="H62" s="119"/>
      <c r="I62" s="38"/>
    </row>
    <row r="63" spans="1:9" s="306" customFormat="1" ht="15.75" customHeight="1">
      <c r="A63" s="274"/>
      <c r="B63" s="274"/>
      <c r="C63" s="342" t="s">
        <v>398</v>
      </c>
      <c r="D63" s="246" t="s">
        <v>65</v>
      </c>
      <c r="E63" s="341">
        <v>1</v>
      </c>
      <c r="F63" s="172"/>
      <c r="G63" s="172"/>
      <c r="H63" s="720"/>
    </row>
    <row r="64" spans="1:9" s="33" customFormat="1" ht="12">
      <c r="A64" s="113"/>
      <c r="B64" s="114"/>
      <c r="C64" s="115"/>
      <c r="D64" s="116"/>
      <c r="E64" s="117"/>
      <c r="F64" s="118"/>
      <c r="G64" s="118"/>
      <c r="H64" s="119"/>
      <c r="I64" s="38"/>
    </row>
    <row r="65" spans="1:9" s="33" customFormat="1" ht="30.75" customHeight="1">
      <c r="A65" s="80" t="s">
        <v>391</v>
      </c>
      <c r="B65" s="80" t="s">
        <v>184</v>
      </c>
      <c r="C65" s="180" t="s">
        <v>4</v>
      </c>
      <c r="D65" s="86"/>
      <c r="E65" s="83"/>
      <c r="F65" s="87"/>
      <c r="G65" s="87"/>
      <c r="H65" s="85"/>
      <c r="I65" s="38"/>
    </row>
    <row r="66" spans="1:9" s="33" customFormat="1" ht="74.25" customHeight="1">
      <c r="A66" s="93"/>
      <c r="B66" s="93"/>
      <c r="C66" s="115" t="s">
        <v>87</v>
      </c>
      <c r="D66" s="86"/>
      <c r="E66" s="83"/>
      <c r="F66" s="87"/>
      <c r="G66" s="87"/>
      <c r="H66" s="85"/>
      <c r="I66" s="38"/>
    </row>
    <row r="67" spans="1:9" s="33" customFormat="1" ht="15" customHeight="1">
      <c r="A67" s="93"/>
      <c r="B67" s="89"/>
      <c r="C67" s="115" t="s">
        <v>76</v>
      </c>
      <c r="D67" s="86"/>
      <c r="E67" s="83"/>
      <c r="F67" s="87"/>
      <c r="G67" s="87"/>
      <c r="H67" s="85"/>
      <c r="I67" s="38"/>
    </row>
    <row r="68" spans="1:9" s="34" customFormat="1" ht="18.75" customHeight="1">
      <c r="A68" s="93"/>
      <c r="B68" s="120"/>
      <c r="C68" s="146" t="s">
        <v>5</v>
      </c>
      <c r="D68" s="121"/>
      <c r="E68" s="122"/>
      <c r="F68" s="122"/>
      <c r="G68" s="122"/>
      <c r="H68" s="123"/>
      <c r="I68" s="38"/>
    </row>
    <row r="69" spans="1:9" s="2" customFormat="1" ht="41.25" customHeight="1">
      <c r="A69" s="93" t="s">
        <v>399</v>
      </c>
      <c r="B69" s="124"/>
      <c r="C69" s="128" t="s">
        <v>221</v>
      </c>
      <c r="D69" s="104" t="s">
        <v>53</v>
      </c>
      <c r="E69" s="141">
        <v>13</v>
      </c>
      <c r="F69" s="125"/>
      <c r="G69" s="125"/>
      <c r="H69" s="721"/>
      <c r="I69" s="37"/>
    </row>
    <row r="70" spans="1:9" s="34" customFormat="1" ht="34.5" customHeight="1">
      <c r="A70" s="93" t="s">
        <v>400</v>
      </c>
      <c r="B70" s="124"/>
      <c r="C70" s="133" t="s">
        <v>6</v>
      </c>
      <c r="D70" s="116" t="s">
        <v>54</v>
      </c>
      <c r="E70" s="141">
        <v>30</v>
      </c>
      <c r="F70" s="125"/>
      <c r="G70" s="125"/>
      <c r="H70" s="721"/>
      <c r="I70" s="38"/>
    </row>
    <row r="71" spans="1:9" s="2" customFormat="1" ht="50.25" customHeight="1">
      <c r="A71" s="93" t="s">
        <v>401</v>
      </c>
      <c r="B71" s="124"/>
      <c r="C71" s="133" t="s">
        <v>222</v>
      </c>
      <c r="D71" s="116" t="s">
        <v>53</v>
      </c>
      <c r="E71" s="141">
        <v>43</v>
      </c>
      <c r="F71" s="125"/>
      <c r="G71" s="125"/>
      <c r="H71" s="721"/>
      <c r="I71" s="37"/>
    </row>
    <row r="72" spans="1:9" s="2" customFormat="1" ht="51.75" customHeight="1">
      <c r="A72" s="93" t="s">
        <v>402</v>
      </c>
      <c r="B72" s="124"/>
      <c r="C72" s="133" t="s">
        <v>223</v>
      </c>
      <c r="D72" s="116" t="s">
        <v>53</v>
      </c>
      <c r="E72" s="141">
        <v>100</v>
      </c>
      <c r="F72" s="125"/>
      <c r="G72" s="125"/>
      <c r="H72" s="721"/>
      <c r="I72" s="37"/>
    </row>
    <row r="73" spans="1:9" s="2" customFormat="1" ht="48.75" customHeight="1">
      <c r="A73" s="93" t="s">
        <v>403</v>
      </c>
      <c r="B73" s="124"/>
      <c r="C73" s="133" t="s">
        <v>224</v>
      </c>
      <c r="D73" s="116" t="s">
        <v>53</v>
      </c>
      <c r="E73" s="141">
        <v>86</v>
      </c>
      <c r="F73" s="125"/>
      <c r="G73" s="125"/>
      <c r="H73" s="721"/>
      <c r="I73" s="37"/>
    </row>
    <row r="74" spans="1:9" s="2" customFormat="1" ht="41.25" customHeight="1">
      <c r="A74" s="94" t="s">
        <v>404</v>
      </c>
      <c r="B74" s="126"/>
      <c r="C74" s="534" t="s">
        <v>7</v>
      </c>
      <c r="D74" s="171" t="s">
        <v>65</v>
      </c>
      <c r="E74" s="138">
        <v>1</v>
      </c>
      <c r="F74" s="127"/>
      <c r="G74" s="127"/>
      <c r="H74" s="720"/>
      <c r="I74" s="37"/>
    </row>
    <row r="75" spans="1:9" s="2" customFormat="1" ht="15.75" customHeight="1">
      <c r="A75" s="93"/>
      <c r="B75" s="124"/>
      <c r="C75" s="133"/>
      <c r="D75" s="116"/>
      <c r="E75" s="141"/>
      <c r="F75" s="125"/>
      <c r="G75" s="125"/>
      <c r="H75" s="106"/>
      <c r="I75" s="37"/>
    </row>
    <row r="76" spans="1:9" s="34" customFormat="1" ht="18.75" customHeight="1">
      <c r="A76" s="93" t="s">
        <v>405</v>
      </c>
      <c r="B76" s="120"/>
      <c r="C76" s="146" t="s">
        <v>406</v>
      </c>
      <c r="D76" s="121"/>
      <c r="E76" s="122"/>
      <c r="F76" s="122"/>
      <c r="G76" s="122"/>
      <c r="H76" s="123"/>
      <c r="I76" s="38"/>
    </row>
    <row r="77" spans="1:9" s="2" customFormat="1" ht="78" customHeight="1">
      <c r="A77" s="93"/>
      <c r="B77" s="124"/>
      <c r="C77" s="133" t="s">
        <v>407</v>
      </c>
      <c r="D77" s="116"/>
      <c r="E77" s="141"/>
      <c r="F77" s="125"/>
      <c r="G77" s="125"/>
      <c r="H77" s="106"/>
      <c r="I77" s="37"/>
    </row>
    <row r="78" spans="1:9" s="2" customFormat="1" ht="19.5" customHeight="1">
      <c r="A78" s="93"/>
      <c r="B78" s="124"/>
      <c r="C78" s="133" t="s">
        <v>406</v>
      </c>
      <c r="D78" s="116"/>
      <c r="E78" s="141"/>
      <c r="F78" s="125"/>
      <c r="G78" s="125"/>
      <c r="H78" s="106"/>
      <c r="I78" s="37"/>
    </row>
    <row r="79" spans="1:9" s="2" customFormat="1" ht="34.5" customHeight="1">
      <c r="A79" s="94"/>
      <c r="B79" s="126"/>
      <c r="C79" s="534" t="s">
        <v>408</v>
      </c>
      <c r="D79" s="171" t="s">
        <v>151</v>
      </c>
      <c r="E79" s="138">
        <v>35</v>
      </c>
      <c r="F79" s="127"/>
      <c r="G79" s="127"/>
      <c r="H79" s="720"/>
      <c r="I79" s="37"/>
    </row>
    <row r="80" spans="1:9" s="33" customFormat="1" ht="13.5" customHeight="1">
      <c r="A80" s="93"/>
      <c r="B80" s="98"/>
      <c r="C80" s="128"/>
      <c r="D80" s="129"/>
      <c r="E80" s="117"/>
      <c r="F80" s="83"/>
      <c r="G80" s="83"/>
      <c r="H80" s="85"/>
      <c r="I80" s="38"/>
    </row>
    <row r="81" spans="1:9" s="2" customFormat="1" ht="99.75" customHeight="1">
      <c r="A81" s="93" t="s">
        <v>405</v>
      </c>
      <c r="B81" s="98"/>
      <c r="C81" s="133" t="s">
        <v>626</v>
      </c>
      <c r="D81" s="116"/>
      <c r="E81" s="117"/>
      <c r="F81" s="83"/>
      <c r="G81" s="83"/>
      <c r="H81" s="85"/>
      <c r="I81" s="37"/>
    </row>
    <row r="82" spans="1:9" s="33" customFormat="1" ht="17.25" customHeight="1">
      <c r="A82" s="94"/>
      <c r="B82" s="130"/>
      <c r="C82" s="149" t="s">
        <v>225</v>
      </c>
      <c r="D82" s="171" t="s">
        <v>151</v>
      </c>
      <c r="E82" s="138">
        <v>50</v>
      </c>
      <c r="F82" s="96"/>
      <c r="G82" s="96"/>
      <c r="H82" s="720"/>
      <c r="I82" s="38"/>
    </row>
    <row r="83" spans="1:9" s="33" customFormat="1" ht="17.25" customHeight="1">
      <c r="A83" s="93"/>
      <c r="B83" s="98"/>
      <c r="C83" s="128"/>
      <c r="D83" s="116"/>
      <c r="E83" s="141"/>
      <c r="F83" s="105"/>
      <c r="G83" s="105"/>
      <c r="H83" s="721"/>
      <c r="I83" s="38"/>
    </row>
    <row r="84" spans="1:9" s="33" customFormat="1" ht="17.25" customHeight="1">
      <c r="A84" s="93" t="s">
        <v>632</v>
      </c>
      <c r="B84" s="98"/>
      <c r="C84" s="146" t="s">
        <v>629</v>
      </c>
      <c r="D84" s="116"/>
      <c r="E84" s="141"/>
      <c r="F84" s="105"/>
      <c r="G84" s="105"/>
      <c r="H84" s="721"/>
      <c r="I84" s="38"/>
    </row>
    <row r="85" spans="1:9" s="33" customFormat="1" ht="47.25" customHeight="1">
      <c r="A85" s="93"/>
      <c r="B85" s="98"/>
      <c r="C85" s="216" t="s">
        <v>631</v>
      </c>
      <c r="D85" s="116"/>
      <c r="E85" s="141"/>
      <c r="F85" s="105"/>
      <c r="G85" s="105"/>
      <c r="H85" s="721"/>
      <c r="I85" s="38"/>
    </row>
    <row r="86" spans="1:9" s="33" customFormat="1" ht="17.25" customHeight="1">
      <c r="A86" s="94"/>
      <c r="B86" s="130"/>
      <c r="C86" s="149" t="s">
        <v>634</v>
      </c>
      <c r="D86" s="171" t="s">
        <v>420</v>
      </c>
      <c r="E86" s="138">
        <v>1</v>
      </c>
      <c r="F86" s="96"/>
      <c r="G86" s="96"/>
      <c r="H86" s="720"/>
      <c r="I86" s="38"/>
    </row>
    <row r="87" spans="1:9" s="33" customFormat="1" ht="17.25" customHeight="1">
      <c r="A87" s="93"/>
      <c r="B87" s="98"/>
      <c r="C87" s="128"/>
      <c r="D87" s="116"/>
      <c r="E87" s="141"/>
      <c r="F87" s="105"/>
      <c r="G87" s="105"/>
      <c r="H87" s="721"/>
      <c r="I87" s="38"/>
    </row>
    <row r="88" spans="1:9" s="33" customFormat="1" ht="17.25" customHeight="1">
      <c r="A88" s="93" t="s">
        <v>633</v>
      </c>
      <c r="B88" s="98"/>
      <c r="C88" s="146" t="s">
        <v>630</v>
      </c>
      <c r="D88" s="116"/>
      <c r="E88" s="141"/>
      <c r="F88" s="105"/>
      <c r="G88" s="105"/>
      <c r="H88" s="721"/>
      <c r="I88" s="38"/>
    </row>
    <row r="89" spans="1:9" s="33" customFormat="1" ht="54" customHeight="1">
      <c r="A89" s="93"/>
      <c r="B89" s="98"/>
      <c r="C89" s="216" t="s">
        <v>635</v>
      </c>
      <c r="D89" s="116"/>
      <c r="E89" s="141"/>
      <c r="F89" s="105"/>
      <c r="G89" s="105"/>
      <c r="H89" s="721"/>
      <c r="I89" s="38"/>
    </row>
    <row r="90" spans="1:9" s="33" customFormat="1" ht="17.25" customHeight="1">
      <c r="A90" s="94"/>
      <c r="B90" s="130"/>
      <c r="C90" s="149" t="s">
        <v>634</v>
      </c>
      <c r="D90" s="171" t="s">
        <v>420</v>
      </c>
      <c r="E90" s="138">
        <v>1</v>
      </c>
      <c r="F90" s="96"/>
      <c r="G90" s="96"/>
      <c r="H90" s="720"/>
      <c r="I90" s="38"/>
    </row>
    <row r="91" spans="1:9" s="33" customFormat="1" ht="10.5" customHeight="1">
      <c r="A91" s="93"/>
      <c r="B91" s="98"/>
      <c r="C91" s="128"/>
      <c r="D91" s="104"/>
      <c r="E91" s="83"/>
      <c r="F91" s="105"/>
      <c r="G91" s="105"/>
      <c r="H91" s="85"/>
      <c r="I91" s="38"/>
    </row>
    <row r="92" spans="1:9" s="33" customFormat="1" ht="21" customHeight="1">
      <c r="A92" s="489"/>
      <c r="B92" s="490"/>
      <c r="C92" s="478" t="s">
        <v>108</v>
      </c>
      <c r="D92" s="491"/>
      <c r="E92" s="492"/>
      <c r="F92" s="493"/>
      <c r="G92" s="493"/>
      <c r="H92" s="722"/>
      <c r="I92" s="38"/>
    </row>
    <row r="93" spans="1:9" s="33" customFormat="1" ht="12">
      <c r="A93" s="98"/>
      <c r="B93" s="98"/>
      <c r="C93" s="99"/>
      <c r="D93" s="100"/>
      <c r="E93" s="101"/>
      <c r="F93" s="102"/>
      <c r="G93" s="102"/>
      <c r="H93" s="103"/>
      <c r="I93" s="38"/>
    </row>
    <row r="94" spans="1:9" s="33" customFormat="1" ht="12.95" customHeight="1">
      <c r="A94" s="494" t="s">
        <v>107</v>
      </c>
      <c r="B94" s="495"/>
      <c r="C94" s="496" t="s">
        <v>82</v>
      </c>
      <c r="D94" s="479"/>
      <c r="E94" s="480"/>
      <c r="F94" s="481"/>
      <c r="G94" s="481"/>
      <c r="H94" s="497"/>
      <c r="I94" s="38"/>
    </row>
    <row r="95" spans="1:9" s="33" customFormat="1" ht="12.95" customHeight="1">
      <c r="A95" s="98"/>
      <c r="B95" s="98"/>
      <c r="C95" s="99"/>
      <c r="D95" s="100"/>
      <c r="E95" s="101"/>
      <c r="F95" s="102"/>
      <c r="G95" s="102"/>
      <c r="H95" s="103"/>
      <c r="I95" s="38"/>
    </row>
    <row r="96" spans="1:9" s="33" customFormat="1" ht="17.25" customHeight="1">
      <c r="A96" s="131" t="s">
        <v>16</v>
      </c>
      <c r="B96" s="80" t="s">
        <v>123</v>
      </c>
      <c r="C96" s="132" t="s">
        <v>124</v>
      </c>
      <c r="D96" s="82"/>
      <c r="E96" s="83"/>
      <c r="F96" s="87"/>
      <c r="G96" s="87"/>
      <c r="H96" s="85"/>
      <c r="I96" s="38"/>
    </row>
    <row r="97" spans="1:10" s="33" customFormat="1" ht="98.25" customHeight="1">
      <c r="A97" s="89"/>
      <c r="B97" s="89" t="s">
        <v>202</v>
      </c>
      <c r="C97" s="133" t="s">
        <v>684</v>
      </c>
      <c r="D97" s="104"/>
      <c r="E97" s="83"/>
      <c r="F97" s="87"/>
      <c r="G97" s="87"/>
      <c r="H97" s="85"/>
      <c r="I97" s="38"/>
      <c r="J97" s="744"/>
    </row>
    <row r="98" spans="1:10" s="33" customFormat="1" ht="33.75" customHeight="1">
      <c r="A98" s="89"/>
      <c r="B98" s="89"/>
      <c r="C98" s="133" t="s">
        <v>203</v>
      </c>
      <c r="D98" s="104"/>
      <c r="E98" s="83"/>
      <c r="F98" s="87"/>
      <c r="G98" s="87"/>
      <c r="H98" s="85"/>
      <c r="I98" s="38"/>
    </row>
    <row r="99" spans="1:10" s="33" customFormat="1" ht="15" customHeight="1">
      <c r="A99" s="93"/>
      <c r="B99" s="93"/>
      <c r="C99" s="134" t="s">
        <v>76</v>
      </c>
      <c r="D99" s="104"/>
      <c r="E99" s="83"/>
      <c r="F99" s="87"/>
      <c r="G99" s="87"/>
      <c r="H99" s="85"/>
      <c r="I99" s="38"/>
    </row>
    <row r="100" spans="1:10" s="33" customFormat="1" ht="21" customHeight="1">
      <c r="A100" s="135" t="s">
        <v>17</v>
      </c>
      <c r="B100" s="136"/>
      <c r="C100" s="137" t="s">
        <v>125</v>
      </c>
      <c r="D100" s="108" t="s">
        <v>53</v>
      </c>
      <c r="E100" s="138">
        <v>8242</v>
      </c>
      <c r="F100" s="172"/>
      <c r="G100" s="172"/>
      <c r="H100" s="720"/>
      <c r="I100" s="38"/>
    </row>
    <row r="101" spans="1:10" s="33" customFormat="1" ht="12.95" customHeight="1">
      <c r="A101" s="98"/>
      <c r="B101" s="98"/>
      <c r="C101" s="99"/>
      <c r="D101" s="100"/>
      <c r="E101" s="101"/>
      <c r="F101" s="102"/>
      <c r="G101" s="102"/>
      <c r="H101" s="103"/>
      <c r="I101" s="38"/>
    </row>
    <row r="102" spans="1:10" s="2" customFormat="1" ht="16.5" customHeight="1">
      <c r="A102" s="131" t="s">
        <v>18</v>
      </c>
      <c r="B102" s="80" t="s">
        <v>84</v>
      </c>
      <c r="C102" s="132" t="s">
        <v>673</v>
      </c>
      <c r="D102" s="86"/>
      <c r="E102" s="83"/>
      <c r="F102" s="87"/>
      <c r="G102" s="87"/>
      <c r="H102" s="85"/>
      <c r="I102" s="37"/>
    </row>
    <row r="103" spans="1:10" s="2" customFormat="1" ht="116.25" customHeight="1">
      <c r="A103" s="89"/>
      <c r="B103" s="89"/>
      <c r="C103" s="115" t="s">
        <v>683</v>
      </c>
      <c r="D103" s="104"/>
      <c r="E103" s="83"/>
      <c r="F103" s="87"/>
      <c r="G103" s="87"/>
      <c r="H103" s="85"/>
      <c r="I103" s="37"/>
      <c r="J103" s="746"/>
    </row>
    <row r="104" spans="1:10" s="2" customFormat="1" ht="15.75" customHeight="1">
      <c r="A104" s="89"/>
      <c r="B104" s="89"/>
      <c r="C104" s="134" t="s">
        <v>76</v>
      </c>
      <c r="D104" s="104"/>
      <c r="E104" s="83"/>
      <c r="F104" s="87"/>
      <c r="G104" s="87"/>
      <c r="H104" s="85"/>
      <c r="I104" s="37"/>
    </row>
    <row r="105" spans="1:10" s="2" customFormat="1" ht="16.5" customHeight="1">
      <c r="A105" s="93"/>
      <c r="B105" s="93"/>
      <c r="C105" s="139" t="s">
        <v>147</v>
      </c>
      <c r="D105" s="104"/>
      <c r="E105" s="83"/>
      <c r="F105" s="87"/>
      <c r="G105" s="87"/>
      <c r="H105" s="85"/>
      <c r="I105" s="37"/>
    </row>
    <row r="106" spans="1:10" s="2" customFormat="1" ht="16.5" customHeight="1">
      <c r="A106" s="131" t="s">
        <v>19</v>
      </c>
      <c r="B106" s="140"/>
      <c r="C106" s="134" t="s">
        <v>204</v>
      </c>
      <c r="D106" s="104" t="s">
        <v>53</v>
      </c>
      <c r="E106" s="141">
        <v>7188</v>
      </c>
      <c r="F106" s="118"/>
      <c r="G106" s="118"/>
      <c r="H106" s="721"/>
      <c r="I106" s="37"/>
    </row>
    <row r="107" spans="1:10" s="2" customFormat="1" ht="16.5" customHeight="1">
      <c r="A107" s="135" t="s">
        <v>674</v>
      </c>
      <c r="B107" s="136"/>
      <c r="C107" s="137" t="s">
        <v>205</v>
      </c>
      <c r="D107" s="108" t="s">
        <v>53</v>
      </c>
      <c r="E107" s="138">
        <v>142</v>
      </c>
      <c r="F107" s="172"/>
      <c r="G107" s="172"/>
      <c r="H107" s="720"/>
      <c r="I107" s="37"/>
    </row>
    <row r="108" spans="1:10" s="2" customFormat="1" ht="12">
      <c r="A108" s="93"/>
      <c r="B108" s="140"/>
      <c r="C108" s="134"/>
      <c r="D108" s="104"/>
      <c r="E108" s="83"/>
      <c r="F108" s="105"/>
      <c r="G108" s="105"/>
      <c r="H108" s="85"/>
      <c r="I108" s="37"/>
    </row>
    <row r="109" spans="1:10" s="2" customFormat="1" ht="19.5" customHeight="1">
      <c r="A109" s="131" t="s">
        <v>20</v>
      </c>
      <c r="B109" s="131" t="s">
        <v>85</v>
      </c>
      <c r="C109" s="132" t="s">
        <v>669</v>
      </c>
      <c r="D109" s="168"/>
      <c r="E109" s="117"/>
      <c r="F109" s="169"/>
      <c r="G109" s="169"/>
      <c r="H109" s="119"/>
      <c r="I109" s="37"/>
    </row>
    <row r="110" spans="1:10" s="2" customFormat="1" ht="81" customHeight="1">
      <c r="A110" s="113"/>
      <c r="B110" s="113"/>
      <c r="C110" s="115" t="s">
        <v>670</v>
      </c>
      <c r="D110" s="168"/>
      <c r="E110" s="117"/>
      <c r="F110" s="169"/>
      <c r="G110" s="169"/>
      <c r="H110" s="119"/>
      <c r="I110" s="37"/>
    </row>
    <row r="111" spans="1:10" s="2" customFormat="1" ht="18" customHeight="1">
      <c r="A111" s="113"/>
      <c r="B111" s="113"/>
      <c r="C111" s="139" t="s">
        <v>76</v>
      </c>
      <c r="D111" s="168"/>
      <c r="E111" s="117"/>
      <c r="F111" s="169"/>
      <c r="G111" s="169"/>
      <c r="H111" s="119"/>
      <c r="I111" s="37"/>
    </row>
    <row r="112" spans="1:10" s="2" customFormat="1" ht="25.5" customHeight="1">
      <c r="A112" s="113"/>
      <c r="B112" s="113"/>
      <c r="C112" s="139" t="s">
        <v>671</v>
      </c>
      <c r="D112" s="168"/>
      <c r="E112" s="117"/>
      <c r="F112" s="169"/>
      <c r="G112" s="169"/>
      <c r="H112" s="119"/>
      <c r="I112" s="37"/>
    </row>
    <row r="113" spans="1:9" s="2" customFormat="1" ht="21.75" customHeight="1">
      <c r="A113" s="135" t="s">
        <v>21</v>
      </c>
      <c r="B113" s="170"/>
      <c r="C113" s="137" t="s">
        <v>672</v>
      </c>
      <c r="D113" s="171" t="s">
        <v>53</v>
      </c>
      <c r="E113" s="138">
        <v>6439</v>
      </c>
      <c r="F113" s="172"/>
      <c r="G113" s="172"/>
      <c r="H113" s="745"/>
      <c r="I113" s="37"/>
    </row>
    <row r="114" spans="1:9" s="2" customFormat="1" ht="12">
      <c r="A114" s="93"/>
      <c r="B114" s="140"/>
      <c r="C114" s="134"/>
      <c r="D114" s="104"/>
      <c r="E114" s="83"/>
      <c r="F114" s="105"/>
      <c r="G114" s="105"/>
      <c r="H114" s="85"/>
      <c r="I114" s="37"/>
    </row>
    <row r="115" spans="1:9" s="2" customFormat="1" ht="28.5" customHeight="1">
      <c r="A115" s="131" t="s">
        <v>22</v>
      </c>
      <c r="B115" s="131" t="s">
        <v>85</v>
      </c>
      <c r="C115" s="132" t="s">
        <v>675</v>
      </c>
      <c r="D115" s="168"/>
      <c r="E115" s="117"/>
      <c r="F115" s="169"/>
      <c r="G115" s="169"/>
      <c r="H115" s="119"/>
      <c r="I115" s="37"/>
    </row>
    <row r="116" spans="1:9" s="2" customFormat="1" ht="81" customHeight="1">
      <c r="A116" s="113"/>
      <c r="B116" s="113"/>
      <c r="C116" s="115" t="s">
        <v>667</v>
      </c>
      <c r="D116" s="168"/>
      <c r="E116" s="117"/>
      <c r="F116" s="169"/>
      <c r="G116" s="169"/>
      <c r="H116" s="119"/>
      <c r="I116" s="37"/>
    </row>
    <row r="117" spans="1:9" s="2" customFormat="1" ht="18" customHeight="1">
      <c r="A117" s="113"/>
      <c r="B117" s="113"/>
      <c r="C117" s="139" t="s">
        <v>76</v>
      </c>
      <c r="D117" s="168"/>
      <c r="E117" s="117"/>
      <c r="F117" s="169"/>
      <c r="G117" s="169"/>
      <c r="H117" s="119"/>
      <c r="I117" s="37"/>
    </row>
    <row r="118" spans="1:9" s="2" customFormat="1" ht="25.5" customHeight="1">
      <c r="A118" s="113"/>
      <c r="B118" s="113"/>
      <c r="C118" s="139" t="s">
        <v>668</v>
      </c>
      <c r="D118" s="168"/>
      <c r="E118" s="117"/>
      <c r="F118" s="169"/>
      <c r="G118" s="169"/>
      <c r="H118" s="119"/>
      <c r="I118" s="37"/>
    </row>
    <row r="119" spans="1:9" s="2" customFormat="1" ht="21.75" customHeight="1">
      <c r="A119" s="135" t="s">
        <v>23</v>
      </c>
      <c r="B119" s="170"/>
      <c r="C119" s="137" t="s">
        <v>250</v>
      </c>
      <c r="D119" s="171" t="s">
        <v>53</v>
      </c>
      <c r="E119" s="138">
        <v>2498</v>
      </c>
      <c r="F119" s="172"/>
      <c r="G119" s="172"/>
      <c r="H119" s="745"/>
      <c r="I119" s="37"/>
    </row>
    <row r="120" spans="1:9" s="2" customFormat="1" ht="12">
      <c r="A120" s="93"/>
      <c r="B120" s="140"/>
      <c r="C120" s="134"/>
      <c r="D120" s="104"/>
      <c r="E120" s="83"/>
      <c r="F120" s="105"/>
      <c r="G120" s="105"/>
      <c r="H120" s="85"/>
      <c r="I120" s="37"/>
    </row>
    <row r="121" spans="1:9" s="2" customFormat="1" ht="15" customHeight="1">
      <c r="A121" s="80" t="s">
        <v>24</v>
      </c>
      <c r="B121" s="140" t="s">
        <v>210</v>
      </c>
      <c r="C121" s="132" t="s">
        <v>211</v>
      </c>
      <c r="D121" s="104"/>
      <c r="E121" s="83"/>
      <c r="F121" s="105"/>
      <c r="G121" s="105"/>
      <c r="H121" s="85"/>
      <c r="I121" s="37"/>
    </row>
    <row r="122" spans="1:9" s="2" customFormat="1" ht="106.5" customHeight="1">
      <c r="A122" s="93"/>
      <c r="B122" s="140"/>
      <c r="C122" s="142" t="s">
        <v>621</v>
      </c>
      <c r="D122" s="104"/>
      <c r="E122" s="83"/>
      <c r="F122" s="105"/>
      <c r="G122" s="105"/>
      <c r="H122" s="85"/>
      <c r="I122" s="37"/>
    </row>
    <row r="123" spans="1:9" s="2" customFormat="1" ht="17.25" customHeight="1">
      <c r="A123" s="93"/>
      <c r="B123" s="140"/>
      <c r="C123" s="134" t="s">
        <v>76</v>
      </c>
      <c r="D123" s="104"/>
      <c r="E123" s="83"/>
      <c r="F123" s="105"/>
      <c r="G123" s="105"/>
      <c r="H123" s="85"/>
      <c r="I123" s="37"/>
    </row>
    <row r="124" spans="1:9" s="2" customFormat="1" ht="42.75" customHeight="1">
      <c r="A124" s="143" t="s">
        <v>216</v>
      </c>
      <c r="B124" s="136"/>
      <c r="C124" s="137" t="s">
        <v>212</v>
      </c>
      <c r="D124" s="108" t="s">
        <v>53</v>
      </c>
      <c r="E124" s="138">
        <v>166</v>
      </c>
      <c r="F124" s="172"/>
      <c r="G124" s="172"/>
      <c r="H124" s="720"/>
      <c r="I124" s="37"/>
    </row>
    <row r="125" spans="1:9" s="2" customFormat="1" ht="12">
      <c r="A125" s="93"/>
      <c r="B125" s="140"/>
      <c r="C125" s="134"/>
      <c r="D125" s="104"/>
      <c r="E125" s="83"/>
      <c r="F125" s="105"/>
      <c r="G125" s="105"/>
      <c r="H125" s="85"/>
      <c r="I125" s="37"/>
    </row>
    <row r="126" spans="1:9" s="2" customFormat="1" ht="14.25" customHeight="1">
      <c r="A126" s="80"/>
      <c r="B126" s="80" t="s">
        <v>126</v>
      </c>
      <c r="C126" s="132" t="s">
        <v>127</v>
      </c>
      <c r="D126" s="104"/>
      <c r="E126" s="83"/>
      <c r="F126" s="105"/>
      <c r="G126" s="105"/>
      <c r="H126" s="85"/>
      <c r="I126" s="37"/>
    </row>
    <row r="127" spans="1:9" s="2" customFormat="1" ht="14.25" customHeight="1">
      <c r="A127" s="131" t="s">
        <v>25</v>
      </c>
      <c r="B127" s="80" t="s">
        <v>128</v>
      </c>
      <c r="C127" s="132" t="s">
        <v>129</v>
      </c>
      <c r="D127" s="104"/>
      <c r="E127" s="83"/>
      <c r="F127" s="105"/>
      <c r="G127" s="105"/>
      <c r="H127" s="85"/>
      <c r="I127" s="37"/>
    </row>
    <row r="128" spans="1:9" s="2" customFormat="1" ht="87" customHeight="1">
      <c r="A128" s="89"/>
      <c r="B128" s="89"/>
      <c r="C128" s="133" t="s">
        <v>226</v>
      </c>
      <c r="D128" s="104"/>
      <c r="E128" s="83"/>
      <c r="F128" s="105"/>
      <c r="G128" s="105"/>
      <c r="H128" s="85"/>
      <c r="I128" s="37"/>
    </row>
    <row r="129" spans="1:9" s="2" customFormat="1" ht="15.75" customHeight="1">
      <c r="A129" s="93"/>
      <c r="B129" s="93"/>
      <c r="C129" s="139" t="s">
        <v>76</v>
      </c>
      <c r="D129" s="104"/>
      <c r="E129" s="83"/>
      <c r="F129" s="105"/>
      <c r="G129" s="105"/>
      <c r="H129" s="85"/>
      <c r="I129" s="37"/>
    </row>
    <row r="130" spans="1:9" s="2" customFormat="1" ht="27" customHeight="1">
      <c r="A130" s="93"/>
      <c r="B130" s="93"/>
      <c r="C130" s="139" t="s">
        <v>130</v>
      </c>
      <c r="D130" s="104"/>
      <c r="E130" s="83"/>
      <c r="F130" s="105"/>
      <c r="G130" s="105"/>
      <c r="H130" s="85"/>
      <c r="I130" s="37"/>
    </row>
    <row r="131" spans="1:9" s="33" customFormat="1" ht="20.25" customHeight="1">
      <c r="A131" s="131" t="s">
        <v>311</v>
      </c>
      <c r="B131" s="93"/>
      <c r="C131" s="134" t="s">
        <v>213</v>
      </c>
      <c r="D131" s="104" t="s">
        <v>54</v>
      </c>
      <c r="E131" s="141">
        <v>13224</v>
      </c>
      <c r="F131" s="118"/>
      <c r="G131" s="118"/>
      <c r="H131" s="721"/>
      <c r="I131" s="38"/>
    </row>
    <row r="132" spans="1:9" s="2" customFormat="1" ht="20.25" customHeight="1">
      <c r="A132" s="135" t="s">
        <v>636</v>
      </c>
      <c r="B132" s="136"/>
      <c r="C132" s="137" t="s">
        <v>214</v>
      </c>
      <c r="D132" s="108" t="s">
        <v>54</v>
      </c>
      <c r="E132" s="138">
        <v>3930</v>
      </c>
      <c r="F132" s="172"/>
      <c r="G132" s="172"/>
      <c r="H132" s="720"/>
      <c r="I132" s="37"/>
    </row>
    <row r="133" spans="1:9" s="2" customFormat="1" ht="12">
      <c r="A133" s="93"/>
      <c r="B133" s="93"/>
      <c r="C133" s="144"/>
      <c r="D133" s="104"/>
      <c r="E133" s="83"/>
      <c r="F133" s="105"/>
      <c r="G133" s="105"/>
      <c r="H133" s="85"/>
      <c r="I133" s="37"/>
    </row>
    <row r="134" spans="1:9" s="2" customFormat="1" ht="17.25" customHeight="1">
      <c r="A134" s="145" t="s">
        <v>26</v>
      </c>
      <c r="B134" s="145" t="s">
        <v>183</v>
      </c>
      <c r="C134" s="146" t="s">
        <v>215</v>
      </c>
      <c r="D134" s="104"/>
      <c r="E134" s="83"/>
      <c r="F134" s="105"/>
      <c r="G134" s="105"/>
      <c r="H134" s="85"/>
      <c r="I134" s="37"/>
    </row>
    <row r="135" spans="1:9" s="2" customFormat="1" ht="105" customHeight="1">
      <c r="A135" s="147"/>
      <c r="B135" s="147"/>
      <c r="C135" s="133" t="s">
        <v>622</v>
      </c>
      <c r="D135" s="104"/>
      <c r="E135" s="83"/>
      <c r="F135" s="105"/>
      <c r="G135" s="105"/>
      <c r="H135" s="85"/>
      <c r="I135" s="37"/>
    </row>
    <row r="136" spans="1:9" s="2" customFormat="1" ht="14.25" customHeight="1">
      <c r="A136" s="147"/>
      <c r="B136" s="147"/>
      <c r="C136" s="128" t="s">
        <v>76</v>
      </c>
      <c r="D136" s="104"/>
      <c r="E136" s="83"/>
      <c r="F136" s="105"/>
      <c r="G136" s="105"/>
      <c r="H136" s="85"/>
      <c r="I136" s="37"/>
    </row>
    <row r="137" spans="1:9" s="2" customFormat="1" ht="27" customHeight="1">
      <c r="A137" s="145" t="s">
        <v>154</v>
      </c>
      <c r="B137" s="145"/>
      <c r="C137" s="128" t="s">
        <v>232</v>
      </c>
      <c r="D137" s="104" t="s">
        <v>54</v>
      </c>
      <c r="E137" s="141">
        <v>15869</v>
      </c>
      <c r="F137" s="118"/>
      <c r="G137" s="118"/>
      <c r="H137" s="721"/>
      <c r="I137" s="37"/>
    </row>
    <row r="138" spans="1:9" s="2" customFormat="1" ht="28.5" customHeight="1">
      <c r="A138" s="148" t="s">
        <v>153</v>
      </c>
      <c r="B138" s="148"/>
      <c r="C138" s="149" t="s">
        <v>233</v>
      </c>
      <c r="D138" s="108" t="s">
        <v>54</v>
      </c>
      <c r="E138" s="138">
        <v>7485</v>
      </c>
      <c r="F138" s="172"/>
      <c r="G138" s="172"/>
      <c r="H138" s="720"/>
      <c r="I138" s="37"/>
    </row>
    <row r="139" spans="1:9" s="2" customFormat="1" ht="12">
      <c r="A139" s="93"/>
      <c r="B139" s="93"/>
      <c r="C139" s="144"/>
      <c r="D139" s="104"/>
      <c r="E139" s="83"/>
      <c r="F139" s="105"/>
      <c r="G139" s="105"/>
      <c r="H139" s="85"/>
      <c r="I139" s="37"/>
    </row>
    <row r="140" spans="1:9" s="2" customFormat="1" ht="18" customHeight="1">
      <c r="A140" s="80"/>
      <c r="B140" s="80" t="s">
        <v>106</v>
      </c>
      <c r="C140" s="132" t="s">
        <v>131</v>
      </c>
      <c r="D140" s="104"/>
      <c r="E140" s="83"/>
      <c r="F140" s="87"/>
      <c r="G140" s="87"/>
      <c r="H140" s="85"/>
      <c r="I140" s="37"/>
    </row>
    <row r="141" spans="1:9" s="2" customFormat="1" ht="40.5" customHeight="1">
      <c r="A141" s="93"/>
      <c r="B141" s="93"/>
      <c r="C141" s="115" t="s">
        <v>623</v>
      </c>
      <c r="D141" s="104"/>
      <c r="E141" s="83"/>
      <c r="F141" s="87"/>
      <c r="G141" s="87"/>
      <c r="H141" s="85"/>
      <c r="I141" s="37"/>
    </row>
    <row r="142" spans="1:9" s="2" customFormat="1" ht="6.75" customHeight="1">
      <c r="A142" s="93"/>
      <c r="B142" s="93"/>
      <c r="C142" s="115"/>
      <c r="D142" s="104"/>
      <c r="E142" s="83"/>
      <c r="F142" s="87"/>
      <c r="G142" s="87"/>
      <c r="H142" s="85"/>
      <c r="I142" s="37"/>
    </row>
    <row r="143" spans="1:9" s="2" customFormat="1" ht="18" customHeight="1">
      <c r="A143" s="80" t="s">
        <v>27</v>
      </c>
      <c r="B143" s="80" t="s">
        <v>182</v>
      </c>
      <c r="C143" s="132" t="s">
        <v>105</v>
      </c>
      <c r="D143" s="104"/>
      <c r="E143" s="83"/>
      <c r="F143" s="87"/>
      <c r="G143" s="87"/>
      <c r="H143" s="85"/>
      <c r="I143" s="37"/>
    </row>
    <row r="144" spans="1:9" s="2" customFormat="1" ht="123" customHeight="1">
      <c r="A144" s="93"/>
      <c r="B144" s="93"/>
      <c r="C144" s="115" t="s">
        <v>244</v>
      </c>
      <c r="D144" s="104"/>
      <c r="E144" s="83"/>
      <c r="F144" s="87"/>
      <c r="G144" s="87"/>
      <c r="H144" s="85"/>
      <c r="I144" s="37"/>
    </row>
    <row r="145" spans="1:9" s="33" customFormat="1" ht="18" customHeight="1">
      <c r="A145" s="93"/>
      <c r="B145" s="93"/>
      <c r="C145" s="139" t="s">
        <v>76</v>
      </c>
      <c r="D145" s="104"/>
      <c r="E145" s="83"/>
      <c r="F145" s="87"/>
      <c r="G145" s="87"/>
      <c r="H145" s="85"/>
      <c r="I145" s="38"/>
    </row>
    <row r="146" spans="1:9" s="33" customFormat="1" ht="15" customHeight="1">
      <c r="A146" s="93"/>
      <c r="B146" s="93"/>
      <c r="C146" s="139" t="s">
        <v>132</v>
      </c>
      <c r="D146" s="150"/>
      <c r="E146" s="151"/>
      <c r="F146" s="152"/>
      <c r="G146" s="152"/>
      <c r="H146" s="153"/>
      <c r="I146" s="38"/>
    </row>
    <row r="147" spans="1:9" s="33" customFormat="1" ht="16.5" customHeight="1">
      <c r="A147" s="217" t="s">
        <v>152</v>
      </c>
      <c r="B147" s="217"/>
      <c r="C147" s="218" t="s">
        <v>238</v>
      </c>
      <c r="D147" s="108" t="s">
        <v>53</v>
      </c>
      <c r="E147" s="138">
        <v>3930</v>
      </c>
      <c r="F147" s="172"/>
      <c r="G147" s="172"/>
      <c r="H147" s="720"/>
      <c r="I147" s="38"/>
    </row>
    <row r="148" spans="1:9" s="33" customFormat="1" ht="12.95" customHeight="1">
      <c r="A148" s="98"/>
      <c r="B148" s="98"/>
      <c r="C148" s="99"/>
      <c r="D148" s="154"/>
      <c r="E148" s="101"/>
      <c r="F148" s="102"/>
      <c r="G148" s="102"/>
      <c r="H148" s="103"/>
      <c r="I148" s="38"/>
    </row>
    <row r="149" spans="1:9" s="33" customFormat="1" ht="18" customHeight="1">
      <c r="A149" s="80" t="s">
        <v>28</v>
      </c>
      <c r="B149" s="80" t="s">
        <v>181</v>
      </c>
      <c r="C149" s="132" t="s">
        <v>240</v>
      </c>
      <c r="D149" s="104"/>
      <c r="E149" s="83"/>
      <c r="F149" s="87"/>
      <c r="G149" s="87"/>
      <c r="H149" s="85"/>
      <c r="I149" s="38"/>
    </row>
    <row r="150" spans="1:9" s="33" customFormat="1" ht="97.5" customHeight="1">
      <c r="A150" s="89"/>
      <c r="B150" s="89"/>
      <c r="C150" s="142" t="s">
        <v>241</v>
      </c>
      <c r="D150" s="104"/>
      <c r="E150" s="83"/>
      <c r="F150" s="87"/>
      <c r="G150" s="87"/>
      <c r="H150" s="85"/>
      <c r="I150" s="38"/>
    </row>
    <row r="151" spans="1:9" s="33" customFormat="1" ht="16.5" customHeight="1">
      <c r="A151" s="89"/>
      <c r="B151" s="89"/>
      <c r="C151" s="134" t="s">
        <v>76</v>
      </c>
      <c r="D151" s="104"/>
      <c r="E151" s="83"/>
      <c r="F151" s="87"/>
      <c r="G151" s="87"/>
      <c r="H151" s="85"/>
      <c r="I151" s="38"/>
    </row>
    <row r="152" spans="1:9" s="33" customFormat="1" ht="16.5" customHeight="1">
      <c r="A152" s="93"/>
      <c r="B152" s="93"/>
      <c r="C152" s="134" t="s">
        <v>132</v>
      </c>
      <c r="D152" s="150"/>
      <c r="E152" s="151"/>
      <c r="F152" s="152"/>
      <c r="G152" s="152"/>
      <c r="H152" s="153"/>
      <c r="I152" s="38"/>
    </row>
    <row r="153" spans="1:9" s="33" customFormat="1" ht="16.5" customHeight="1">
      <c r="A153" s="93" t="s">
        <v>235</v>
      </c>
      <c r="B153" s="93"/>
      <c r="C153" s="134" t="s">
        <v>242</v>
      </c>
      <c r="D153" s="104" t="s">
        <v>53</v>
      </c>
      <c r="E153" s="141">
        <v>2751</v>
      </c>
      <c r="F153" s="118"/>
      <c r="G153" s="118"/>
      <c r="H153" s="721"/>
      <c r="I153" s="38"/>
    </row>
    <row r="154" spans="1:9" s="33" customFormat="1" ht="16.5" customHeight="1">
      <c r="A154" s="94" t="s">
        <v>236</v>
      </c>
      <c r="B154" s="94"/>
      <c r="C154" s="137" t="s">
        <v>243</v>
      </c>
      <c r="D154" s="108" t="s">
        <v>53</v>
      </c>
      <c r="E154" s="138">
        <v>803</v>
      </c>
      <c r="F154" s="172"/>
      <c r="G154" s="172"/>
      <c r="H154" s="720"/>
      <c r="I154" s="38"/>
    </row>
    <row r="155" spans="1:9" s="33" customFormat="1" ht="12.95" customHeight="1">
      <c r="A155" s="98"/>
      <c r="B155" s="98"/>
      <c r="C155" s="155"/>
      <c r="D155" s="154"/>
      <c r="E155" s="101"/>
      <c r="F155" s="102"/>
      <c r="G155" s="102"/>
      <c r="H155" s="103"/>
      <c r="I155" s="38"/>
    </row>
    <row r="156" spans="1:9" s="33" customFormat="1" ht="12.95" customHeight="1">
      <c r="A156" s="98"/>
      <c r="B156" s="98"/>
      <c r="C156" s="146" t="s">
        <v>219</v>
      </c>
      <c r="D156" s="154"/>
      <c r="E156" s="101"/>
      <c r="F156" s="102"/>
      <c r="G156" s="102"/>
      <c r="H156" s="103"/>
      <c r="I156" s="38"/>
    </row>
    <row r="157" spans="1:9" s="2" customFormat="1" ht="17.25" customHeight="1">
      <c r="A157" s="145" t="s">
        <v>237</v>
      </c>
      <c r="B157" s="145" t="s">
        <v>217</v>
      </c>
      <c r="C157" s="146" t="s">
        <v>218</v>
      </c>
      <c r="D157" s="104"/>
      <c r="E157" s="83"/>
      <c r="F157" s="105"/>
      <c r="G157" s="105"/>
      <c r="H157" s="85"/>
      <c r="I157" s="37"/>
    </row>
    <row r="158" spans="1:9" s="2" customFormat="1" ht="70.5" customHeight="1">
      <c r="A158" s="145"/>
      <c r="B158" s="145"/>
      <c r="C158" s="133" t="s">
        <v>246</v>
      </c>
      <c r="D158" s="104"/>
      <c r="E158" s="83"/>
      <c r="F158" s="105"/>
      <c r="G158" s="105"/>
      <c r="H158" s="85"/>
      <c r="I158" s="37"/>
    </row>
    <row r="159" spans="1:9" s="2" customFormat="1" ht="15.75" customHeight="1">
      <c r="A159" s="145"/>
      <c r="B159" s="145"/>
      <c r="C159" s="128" t="s">
        <v>76</v>
      </c>
      <c r="D159" s="104"/>
      <c r="E159" s="83"/>
      <c r="F159" s="105"/>
      <c r="G159" s="105"/>
      <c r="H159" s="85"/>
      <c r="I159" s="37"/>
    </row>
    <row r="160" spans="1:9" s="2" customFormat="1" ht="15.75" customHeight="1">
      <c r="A160" s="145"/>
      <c r="B160" s="145"/>
      <c r="C160" s="128" t="s">
        <v>220</v>
      </c>
      <c r="D160" s="104"/>
      <c r="E160" s="83"/>
      <c r="F160" s="105"/>
      <c r="G160" s="105"/>
      <c r="H160" s="85"/>
      <c r="I160" s="37"/>
    </row>
    <row r="161" spans="1:9" s="2" customFormat="1" ht="15.75" customHeight="1">
      <c r="A161" s="148" t="s">
        <v>637</v>
      </c>
      <c r="B161" s="156"/>
      <c r="C161" s="149" t="s">
        <v>245</v>
      </c>
      <c r="D161" s="108" t="s">
        <v>54</v>
      </c>
      <c r="E161" s="138">
        <v>2376</v>
      </c>
      <c r="F161" s="172"/>
      <c r="G161" s="172"/>
      <c r="H161" s="720"/>
      <c r="I161" s="37"/>
    </row>
    <row r="162" spans="1:9" s="2" customFormat="1" ht="17.25" customHeight="1">
      <c r="A162" s="145"/>
      <c r="B162" s="145"/>
      <c r="C162" s="146"/>
      <c r="D162" s="104"/>
      <c r="E162" s="83"/>
      <c r="F162" s="105"/>
      <c r="G162" s="105"/>
      <c r="H162" s="85"/>
      <c r="I162" s="37"/>
    </row>
    <row r="163" spans="1:9" s="33" customFormat="1" ht="16.5" customHeight="1">
      <c r="A163" s="145" t="s">
        <v>249</v>
      </c>
      <c r="B163" s="145" t="s">
        <v>679</v>
      </c>
      <c r="C163" s="146" t="s">
        <v>134</v>
      </c>
      <c r="D163" s="82"/>
      <c r="E163" s="83"/>
      <c r="F163" s="87"/>
      <c r="G163" s="87"/>
      <c r="H163" s="85"/>
      <c r="I163" s="38"/>
    </row>
    <row r="164" spans="1:9" s="33" customFormat="1" ht="87" customHeight="1">
      <c r="A164" s="93"/>
      <c r="B164" s="93"/>
      <c r="C164" s="115" t="s">
        <v>227</v>
      </c>
      <c r="D164" s="104"/>
      <c r="E164" s="83"/>
      <c r="F164" s="87"/>
      <c r="G164" s="87"/>
      <c r="H164" s="85"/>
      <c r="I164" s="38"/>
    </row>
    <row r="165" spans="1:9" s="2" customFormat="1" ht="17.25" customHeight="1">
      <c r="A165" s="93"/>
      <c r="B165" s="93"/>
      <c r="C165" s="134" t="s">
        <v>76</v>
      </c>
      <c r="D165" s="104"/>
      <c r="E165" s="83"/>
      <c r="F165" s="87"/>
      <c r="G165" s="87"/>
      <c r="H165" s="85"/>
      <c r="I165" s="37"/>
    </row>
    <row r="166" spans="1:9" s="2" customFormat="1" ht="17.25" customHeight="1">
      <c r="A166" s="93"/>
      <c r="B166" s="93"/>
      <c r="C166" s="134" t="s">
        <v>133</v>
      </c>
      <c r="D166" s="104"/>
      <c r="E166" s="117"/>
      <c r="F166" s="105"/>
      <c r="G166" s="105"/>
      <c r="H166" s="85"/>
      <c r="I166" s="37"/>
    </row>
    <row r="167" spans="1:9" s="2" customFormat="1" ht="17.25" customHeight="1">
      <c r="A167" s="93" t="s">
        <v>251</v>
      </c>
      <c r="B167" s="93"/>
      <c r="C167" s="134" t="s">
        <v>247</v>
      </c>
      <c r="D167" s="104" t="s">
        <v>54</v>
      </c>
      <c r="E167" s="141">
        <v>11678</v>
      </c>
      <c r="F167" s="118"/>
      <c r="G167" s="118"/>
      <c r="H167" s="721"/>
      <c r="I167" s="37"/>
    </row>
    <row r="168" spans="1:9" s="2" customFormat="1" ht="17.25" customHeight="1">
      <c r="A168" s="94" t="s">
        <v>638</v>
      </c>
      <c r="B168" s="94"/>
      <c r="C168" s="137" t="s">
        <v>248</v>
      </c>
      <c r="D168" s="108" t="s">
        <v>54</v>
      </c>
      <c r="E168" s="138">
        <v>3508</v>
      </c>
      <c r="F168" s="172"/>
      <c r="G168" s="172"/>
      <c r="H168" s="720"/>
      <c r="I168" s="37"/>
    </row>
    <row r="169" spans="1:9" s="2" customFormat="1" ht="12" customHeight="1">
      <c r="A169" s="98"/>
      <c r="B169" s="98"/>
      <c r="C169" s="157"/>
      <c r="D169" s="154"/>
      <c r="E169" s="101"/>
      <c r="F169" s="102"/>
      <c r="G169" s="102"/>
      <c r="H169" s="103"/>
      <c r="I169" s="37"/>
    </row>
    <row r="170" spans="1:9" s="2" customFormat="1" ht="15.75" customHeight="1">
      <c r="A170" s="214"/>
      <c r="B170" s="80" t="s">
        <v>180</v>
      </c>
      <c r="C170" s="132" t="s">
        <v>136</v>
      </c>
      <c r="D170" s="158"/>
      <c r="E170" s="101"/>
      <c r="F170" s="102"/>
      <c r="G170" s="102"/>
      <c r="H170" s="103"/>
      <c r="I170" s="37"/>
    </row>
    <row r="171" spans="1:9" s="2" customFormat="1" ht="41.25" customHeight="1">
      <c r="A171" s="159"/>
      <c r="B171" s="89"/>
      <c r="C171" s="115" t="s">
        <v>86</v>
      </c>
      <c r="D171" s="100"/>
      <c r="E171" s="101"/>
      <c r="F171" s="102"/>
      <c r="G171" s="102"/>
      <c r="H171" s="103"/>
      <c r="I171" s="37"/>
    </row>
    <row r="172" spans="1:9" s="33" customFormat="1" ht="21.75" customHeight="1">
      <c r="A172" s="193" t="s">
        <v>268</v>
      </c>
      <c r="B172" s="193" t="s">
        <v>239</v>
      </c>
      <c r="C172" s="621" t="s">
        <v>156</v>
      </c>
      <c r="D172" s="622"/>
      <c r="E172" s="623"/>
      <c r="F172" s="260"/>
      <c r="G172" s="260"/>
      <c r="H172" s="624"/>
      <c r="I172" s="38"/>
    </row>
    <row r="173" spans="1:9" s="2" customFormat="1" ht="123.75" customHeight="1">
      <c r="A173" s="197"/>
      <c r="B173" s="197"/>
      <c r="C173" s="133" t="s">
        <v>234</v>
      </c>
      <c r="D173" s="198"/>
      <c r="E173" s="162"/>
      <c r="F173" s="198"/>
      <c r="G173" s="198"/>
      <c r="H173" s="625"/>
      <c r="I173" s="37"/>
    </row>
    <row r="174" spans="1:9" s="2" customFormat="1" ht="15" customHeight="1">
      <c r="A174" s="197"/>
      <c r="B174" s="197"/>
      <c r="C174" s="161" t="s">
        <v>76</v>
      </c>
      <c r="D174" s="198"/>
      <c r="E174" s="162"/>
      <c r="F174" s="198"/>
      <c r="G174" s="198"/>
      <c r="H174" s="625"/>
      <c r="I174" s="37"/>
    </row>
    <row r="175" spans="1:9" s="2" customFormat="1" ht="21.75" customHeight="1">
      <c r="A175" s="199"/>
      <c r="B175" s="199"/>
      <c r="C175" s="215" t="s">
        <v>157</v>
      </c>
      <c r="D175" s="200" t="s">
        <v>54</v>
      </c>
      <c r="E175" s="626">
        <v>9008</v>
      </c>
      <c r="F175" s="422"/>
      <c r="G175" s="422"/>
      <c r="H175" s="720"/>
      <c r="I175" s="37"/>
    </row>
    <row r="176" spans="1:9" s="2" customFormat="1" ht="12.75" customHeight="1">
      <c r="A176" s="160"/>
      <c r="B176" s="160"/>
      <c r="C176" s="161"/>
      <c r="D176" s="129"/>
      <c r="E176" s="167"/>
      <c r="F176" s="83"/>
      <c r="G176" s="83"/>
      <c r="H176" s="106"/>
      <c r="I176" s="59"/>
    </row>
    <row r="177" spans="1:9" s="2" customFormat="1" ht="15.75" customHeight="1">
      <c r="A177" s="235"/>
      <c r="B177" s="235" t="s">
        <v>269</v>
      </c>
      <c r="C177" s="236" t="s">
        <v>267</v>
      </c>
      <c r="D177" s="237"/>
      <c r="E177" s="238"/>
      <c r="F177" s="238"/>
      <c r="G177" s="238"/>
      <c r="H177" s="239"/>
      <c r="I177" s="59"/>
    </row>
    <row r="178" spans="1:9" s="2" customFormat="1" ht="15.75" customHeight="1">
      <c r="A178" s="235" t="s">
        <v>639</v>
      </c>
      <c r="B178" s="235" t="s">
        <v>270</v>
      </c>
      <c r="C178" s="236" t="s">
        <v>271</v>
      </c>
      <c r="D178" s="240"/>
      <c r="E178" s="238"/>
      <c r="F178" s="238"/>
      <c r="G178" s="238"/>
      <c r="H178" s="239"/>
      <c r="I178" s="59"/>
    </row>
    <row r="179" spans="1:9" s="2" customFormat="1" ht="155.25" customHeight="1">
      <c r="A179" s="241"/>
      <c r="B179" s="241"/>
      <c r="C179" s="242" t="s">
        <v>273</v>
      </c>
      <c r="D179" s="237"/>
      <c r="E179" s="238"/>
      <c r="F179" s="237"/>
      <c r="G179" s="237"/>
      <c r="H179" s="243"/>
      <c r="I179" s="59"/>
    </row>
    <row r="180" spans="1:9" s="2" customFormat="1" ht="18" customHeight="1">
      <c r="A180" s="244" t="s">
        <v>640</v>
      </c>
      <c r="B180" s="244"/>
      <c r="C180" s="245" t="s">
        <v>272</v>
      </c>
      <c r="D180" s="246" t="s">
        <v>151</v>
      </c>
      <c r="E180" s="138">
        <v>370</v>
      </c>
      <c r="F180" s="627"/>
      <c r="G180" s="627"/>
      <c r="H180" s="720"/>
      <c r="I180" s="59"/>
    </row>
    <row r="181" spans="1:9" s="2" customFormat="1" ht="11.25" customHeight="1">
      <c r="A181" s="98"/>
      <c r="B181" s="98"/>
      <c r="C181" s="99"/>
      <c r="D181" s="100"/>
      <c r="E181" s="101"/>
      <c r="F181" s="102"/>
      <c r="G181" s="102"/>
      <c r="H181" s="103"/>
      <c r="I181" s="37"/>
    </row>
    <row r="182" spans="1:9" s="2" customFormat="1" ht="21.75" customHeight="1">
      <c r="A182" s="498"/>
      <c r="B182" s="499"/>
      <c r="C182" s="478" t="s">
        <v>201</v>
      </c>
      <c r="D182" s="500"/>
      <c r="E182" s="501"/>
      <c r="F182" s="502"/>
      <c r="G182" s="502"/>
      <c r="H182" s="722"/>
      <c r="I182" s="37"/>
    </row>
    <row r="183" spans="1:9" s="2" customFormat="1" ht="14.25" customHeight="1">
      <c r="A183" s="173"/>
      <c r="B183" s="173"/>
      <c r="C183" s="174"/>
      <c r="D183" s="175"/>
      <c r="E183" s="176"/>
      <c r="F183" s="177"/>
      <c r="G183" s="177"/>
      <c r="H183" s="178"/>
      <c r="I183" s="37"/>
    </row>
    <row r="184" spans="1:9" s="2" customFormat="1" ht="14.25" customHeight="1">
      <c r="A184" s="494" t="s">
        <v>109</v>
      </c>
      <c r="B184" s="477"/>
      <c r="C184" s="503" t="s">
        <v>70</v>
      </c>
      <c r="D184" s="479"/>
      <c r="E184" s="480"/>
      <c r="F184" s="481"/>
      <c r="G184" s="481"/>
      <c r="H184" s="497"/>
      <c r="I184" s="37"/>
    </row>
    <row r="185" spans="1:9" s="33" customFormat="1" ht="12.75" customHeight="1">
      <c r="A185" s="93"/>
      <c r="B185" s="93"/>
      <c r="C185" s="115"/>
      <c r="D185" s="86"/>
      <c r="E185" s="83"/>
      <c r="F185" s="87"/>
      <c r="G185" s="87"/>
      <c r="H185" s="85"/>
      <c r="I185" s="38"/>
    </row>
    <row r="186" spans="1:9" s="33" customFormat="1" ht="15" customHeight="1">
      <c r="A186" s="93"/>
      <c r="B186" s="93" t="s">
        <v>137</v>
      </c>
      <c r="C186" s="132" t="s">
        <v>138</v>
      </c>
      <c r="D186" s="82"/>
      <c r="E186" s="83"/>
      <c r="F186" s="87"/>
      <c r="G186" s="87"/>
      <c r="H186" s="85"/>
      <c r="I186" s="38"/>
    </row>
    <row r="187" spans="1:9" s="33" customFormat="1" ht="12.75" customHeight="1">
      <c r="A187" s="93"/>
      <c r="B187" s="93" t="s">
        <v>179</v>
      </c>
      <c r="C187" s="179" t="s">
        <v>139</v>
      </c>
      <c r="D187" s="82"/>
      <c r="E187" s="83"/>
      <c r="F187" s="87"/>
      <c r="G187" s="87"/>
      <c r="H187" s="85"/>
      <c r="I187" s="38"/>
    </row>
    <row r="188" spans="1:9" s="33" customFormat="1" ht="58.5" customHeight="1">
      <c r="A188" s="93"/>
      <c r="B188" s="93"/>
      <c r="C188" s="115" t="s">
        <v>625</v>
      </c>
      <c r="D188" s="104"/>
      <c r="E188" s="83"/>
      <c r="F188" s="87"/>
      <c r="G188" s="87"/>
      <c r="H188" s="85"/>
      <c r="I188" s="38"/>
    </row>
    <row r="189" spans="1:9" s="2" customFormat="1" ht="17.25" customHeight="1">
      <c r="A189" s="80" t="s">
        <v>29</v>
      </c>
      <c r="B189" s="80" t="s">
        <v>207</v>
      </c>
      <c r="C189" s="180" t="s">
        <v>206</v>
      </c>
      <c r="D189" s="104"/>
      <c r="E189" s="83"/>
      <c r="F189" s="87"/>
      <c r="G189" s="87"/>
      <c r="H189" s="85"/>
      <c r="I189" s="37"/>
    </row>
    <row r="190" spans="1:9" s="2" customFormat="1" ht="108">
      <c r="A190" s="93"/>
      <c r="B190" s="93"/>
      <c r="C190" s="115" t="s">
        <v>641</v>
      </c>
      <c r="D190" s="104"/>
      <c r="E190" s="83"/>
      <c r="F190" s="87"/>
      <c r="G190" s="87"/>
      <c r="H190" s="85"/>
      <c r="I190" s="37"/>
    </row>
    <row r="191" spans="1:9" s="2" customFormat="1" ht="16.5" customHeight="1">
      <c r="A191" s="93"/>
      <c r="B191" s="93"/>
      <c r="C191" s="139" t="s">
        <v>76</v>
      </c>
      <c r="D191" s="104"/>
      <c r="E191" s="83"/>
      <c r="F191" s="87"/>
      <c r="G191" s="87"/>
      <c r="H191" s="85"/>
      <c r="I191" s="37"/>
    </row>
    <row r="192" spans="1:9" s="33" customFormat="1" ht="30.75" customHeight="1">
      <c r="A192" s="93"/>
      <c r="B192" s="93"/>
      <c r="C192" s="139" t="s">
        <v>208</v>
      </c>
      <c r="D192" s="104"/>
      <c r="E192" s="83"/>
      <c r="F192" s="87"/>
      <c r="G192" s="87"/>
      <c r="H192" s="85"/>
      <c r="I192" s="38"/>
    </row>
    <row r="193" spans="1:9" s="33" customFormat="1" ht="56.25" customHeight="1">
      <c r="A193" s="181" t="s">
        <v>209</v>
      </c>
      <c r="B193" s="94"/>
      <c r="C193" s="182" t="s">
        <v>624</v>
      </c>
      <c r="D193" s="108" t="s">
        <v>53</v>
      </c>
      <c r="E193" s="138">
        <v>358</v>
      </c>
      <c r="F193" s="172"/>
      <c r="G193" s="172"/>
      <c r="H193" s="720"/>
      <c r="I193" s="38"/>
    </row>
    <row r="194" spans="1:9" s="33" customFormat="1" ht="12.75" customHeight="1">
      <c r="A194" s="231"/>
      <c r="B194" s="93"/>
      <c r="C194" s="232"/>
      <c r="D194" s="104"/>
      <c r="E194" s="141"/>
      <c r="F194" s="105"/>
      <c r="G194" s="105"/>
      <c r="H194" s="106"/>
      <c r="I194" s="38"/>
    </row>
    <row r="195" spans="1:9" s="33" customFormat="1" ht="18" customHeight="1">
      <c r="A195" s="131" t="s">
        <v>30</v>
      </c>
      <c r="B195" s="233" t="s">
        <v>140</v>
      </c>
      <c r="C195" s="132" t="s">
        <v>167</v>
      </c>
      <c r="D195" s="116"/>
      <c r="E195" s="117"/>
      <c r="F195" s="169"/>
      <c r="G195" s="169"/>
      <c r="H195" s="119"/>
      <c r="I195" s="38"/>
    </row>
    <row r="196" spans="1:9" s="33" customFormat="1" ht="119.25" customHeight="1">
      <c r="A196" s="113"/>
      <c r="B196" s="113"/>
      <c r="C196" s="133" t="s">
        <v>266</v>
      </c>
      <c r="D196" s="116"/>
      <c r="E196" s="117"/>
      <c r="F196" s="169"/>
      <c r="G196" s="169"/>
      <c r="H196" s="119"/>
      <c r="I196" s="38"/>
    </row>
    <row r="197" spans="1:9" s="33" customFormat="1" ht="18" customHeight="1">
      <c r="A197" s="113"/>
      <c r="B197" s="113"/>
      <c r="C197" s="128" t="s">
        <v>76</v>
      </c>
      <c r="D197" s="133"/>
      <c r="E197" s="187"/>
      <c r="F197" s="117"/>
      <c r="G197" s="117"/>
      <c r="H197" s="119"/>
      <c r="I197" s="38"/>
    </row>
    <row r="198" spans="1:9" s="33" customFormat="1" ht="21" customHeight="1">
      <c r="A198" s="170"/>
      <c r="B198" s="170"/>
      <c r="C198" s="149" t="s">
        <v>55</v>
      </c>
      <c r="D198" s="171" t="s">
        <v>54</v>
      </c>
      <c r="E198" s="300">
        <v>45</v>
      </c>
      <c r="F198" s="172"/>
      <c r="G198" s="172"/>
      <c r="H198" s="720"/>
      <c r="I198" s="38"/>
    </row>
    <row r="199" spans="1:9" s="33" customFormat="1" ht="13.5" customHeight="1">
      <c r="A199" s="93"/>
      <c r="B199" s="93"/>
      <c r="C199" s="115"/>
      <c r="D199" s="104"/>
      <c r="E199" s="83"/>
      <c r="F199" s="87"/>
      <c r="G199" s="87"/>
      <c r="H199" s="85"/>
      <c r="I199" s="38"/>
    </row>
    <row r="200" spans="1:9" s="33" customFormat="1" ht="15.75" customHeight="1">
      <c r="A200" s="80"/>
      <c r="B200" s="80" t="s">
        <v>72</v>
      </c>
      <c r="C200" s="179" t="s">
        <v>73</v>
      </c>
      <c r="D200" s="82"/>
      <c r="E200" s="190"/>
      <c r="F200" s="84"/>
      <c r="G200" s="84"/>
      <c r="H200" s="234"/>
      <c r="I200" s="38"/>
    </row>
    <row r="201" spans="1:9" s="33" customFormat="1" ht="15.75" customHeight="1">
      <c r="A201" s="196" t="s">
        <v>158</v>
      </c>
      <c r="B201" s="196" t="s">
        <v>274</v>
      </c>
      <c r="C201" s="248" t="s">
        <v>275</v>
      </c>
      <c r="D201" s="194"/>
      <c r="E201" s="189"/>
      <c r="F201" s="117"/>
      <c r="G201" s="117"/>
      <c r="H201" s="195"/>
      <c r="I201" s="38"/>
    </row>
    <row r="202" spans="1:9" s="33" customFormat="1" ht="123" customHeight="1">
      <c r="A202" s="196"/>
      <c r="B202" s="196"/>
      <c r="C202" s="249" t="s">
        <v>278</v>
      </c>
      <c r="D202" s="194"/>
      <c r="E202" s="189"/>
      <c r="F202" s="117"/>
      <c r="G202" s="117"/>
      <c r="H202" s="195"/>
      <c r="I202" s="38"/>
    </row>
    <row r="203" spans="1:9" s="33" customFormat="1" ht="18.75" customHeight="1">
      <c r="A203" s="197"/>
      <c r="B203" s="197"/>
      <c r="C203" s="128" t="s">
        <v>76</v>
      </c>
      <c r="D203" s="198"/>
      <c r="E203" s="117"/>
      <c r="F203" s="198"/>
      <c r="G203" s="198"/>
      <c r="H203" s="195"/>
      <c r="I203" s="38"/>
    </row>
    <row r="204" spans="1:9" s="33" customFormat="1" ht="18.75" customHeight="1">
      <c r="A204" s="199" t="s">
        <v>277</v>
      </c>
      <c r="B204" s="199"/>
      <c r="C204" s="215" t="s">
        <v>276</v>
      </c>
      <c r="D204" s="200" t="s">
        <v>53</v>
      </c>
      <c r="E204" s="138">
        <v>7</v>
      </c>
      <c r="F204" s="422"/>
      <c r="G204" s="422"/>
      <c r="H204" s="247"/>
      <c r="I204" s="38"/>
    </row>
    <row r="205" spans="1:9" s="33" customFormat="1" ht="12" customHeight="1">
      <c r="A205" s="80"/>
      <c r="B205" s="80"/>
      <c r="C205" s="179"/>
      <c r="D205" s="82"/>
      <c r="E205" s="190"/>
      <c r="F205" s="84"/>
      <c r="G205" s="84"/>
      <c r="H205" s="234"/>
      <c r="I205" s="38"/>
    </row>
    <row r="206" spans="1:9" s="33" customFormat="1" ht="15.75" customHeight="1">
      <c r="A206" s="80" t="s">
        <v>159</v>
      </c>
      <c r="B206" s="80" t="s">
        <v>178</v>
      </c>
      <c r="C206" s="180" t="s">
        <v>114</v>
      </c>
      <c r="D206" s="82"/>
      <c r="E206" s="190"/>
      <c r="F206" s="84"/>
      <c r="G206" s="84"/>
      <c r="H206" s="234"/>
      <c r="I206" s="38"/>
    </row>
    <row r="207" spans="1:9" s="33" customFormat="1" ht="96" customHeight="1">
      <c r="A207" s="93"/>
      <c r="B207" s="93"/>
      <c r="C207" s="230" t="s">
        <v>260</v>
      </c>
      <c r="D207" s="86"/>
      <c r="E207" s="83"/>
      <c r="F207" s="87"/>
      <c r="G207" s="87"/>
      <c r="H207" s="85"/>
      <c r="I207" s="38"/>
    </row>
    <row r="208" spans="1:9" s="33" customFormat="1" ht="16.5" customHeight="1">
      <c r="A208" s="93"/>
      <c r="B208" s="93"/>
      <c r="C208" s="139" t="s">
        <v>76</v>
      </c>
      <c r="D208" s="86"/>
      <c r="E208" s="83"/>
      <c r="F208" s="87"/>
      <c r="G208" s="87"/>
      <c r="H208" s="85"/>
      <c r="I208" s="38"/>
    </row>
    <row r="209" spans="1:9" s="33" customFormat="1" ht="16.5" customHeight="1">
      <c r="A209" s="94"/>
      <c r="B209" s="94"/>
      <c r="C209" s="218" t="s">
        <v>259</v>
      </c>
      <c r="D209" s="108"/>
      <c r="E209" s="138">
        <v>977</v>
      </c>
      <c r="F209" s="172"/>
      <c r="G209" s="172"/>
      <c r="H209" s="247"/>
      <c r="I209" s="38"/>
    </row>
    <row r="210" spans="1:9" s="2" customFormat="1" ht="12.75" customHeight="1">
      <c r="A210" s="114"/>
      <c r="B210" s="114"/>
      <c r="C210" s="155"/>
      <c r="D210" s="184"/>
      <c r="E210" s="183"/>
      <c r="F210" s="185"/>
      <c r="G210" s="185"/>
      <c r="H210" s="186"/>
      <c r="I210" s="37"/>
    </row>
    <row r="211" spans="1:9" s="33" customFormat="1" ht="16.5" customHeight="1">
      <c r="A211" s="131"/>
      <c r="B211" s="131" t="s">
        <v>115</v>
      </c>
      <c r="C211" s="180" t="s">
        <v>94</v>
      </c>
      <c r="D211" s="86"/>
      <c r="E211" s="117"/>
      <c r="F211" s="87"/>
      <c r="G211" s="87"/>
      <c r="H211" s="85"/>
      <c r="I211" s="38"/>
    </row>
    <row r="212" spans="1:9" s="33" customFormat="1" ht="16.5" customHeight="1">
      <c r="A212" s="131" t="s">
        <v>160</v>
      </c>
      <c r="B212" s="131" t="s">
        <v>187</v>
      </c>
      <c r="C212" s="180" t="s">
        <v>116</v>
      </c>
      <c r="D212" s="86"/>
      <c r="E212" s="117"/>
      <c r="F212" s="87"/>
      <c r="G212" s="87"/>
      <c r="H212" s="85"/>
      <c r="I212" s="38"/>
    </row>
    <row r="213" spans="1:9" s="2" customFormat="1" ht="129" customHeight="1">
      <c r="A213" s="89"/>
      <c r="B213" s="89"/>
      <c r="C213" s="133" t="s">
        <v>252</v>
      </c>
      <c r="D213" s="86"/>
      <c r="E213" s="117"/>
      <c r="F213" s="87"/>
      <c r="G213" s="87"/>
      <c r="H213" s="85"/>
      <c r="I213" s="37"/>
    </row>
    <row r="214" spans="1:9" s="33" customFormat="1" ht="19.5" customHeight="1">
      <c r="A214" s="93"/>
      <c r="B214" s="93"/>
      <c r="C214" s="139" t="s">
        <v>76</v>
      </c>
      <c r="D214" s="86"/>
      <c r="E214" s="117"/>
      <c r="F214" s="87"/>
      <c r="G214" s="87"/>
      <c r="H214" s="85"/>
      <c r="I214" s="38"/>
    </row>
    <row r="215" spans="1:9" s="33" customFormat="1" ht="26.25" customHeight="1">
      <c r="A215" s="94"/>
      <c r="B215" s="94"/>
      <c r="C215" s="221" t="s">
        <v>253</v>
      </c>
      <c r="D215" s="108" t="s">
        <v>53</v>
      </c>
      <c r="E215" s="138">
        <v>1246</v>
      </c>
      <c r="F215" s="172"/>
      <c r="G215" s="172"/>
      <c r="H215" s="247"/>
      <c r="I215" s="38"/>
    </row>
    <row r="216" spans="1:9" s="33" customFormat="1" ht="16.5" customHeight="1">
      <c r="A216" s="93"/>
      <c r="B216" s="93"/>
      <c r="C216" s="115"/>
      <c r="D216" s="104"/>
      <c r="E216" s="117"/>
      <c r="F216" s="105"/>
      <c r="G216" s="105"/>
      <c r="H216" s="85"/>
      <c r="I216" s="38"/>
    </row>
    <row r="217" spans="1:9" s="33" customFormat="1" ht="16.5" customHeight="1">
      <c r="A217" s="93"/>
      <c r="B217" s="80" t="s">
        <v>261</v>
      </c>
      <c r="C217" s="180" t="s">
        <v>262</v>
      </c>
      <c r="D217" s="104"/>
      <c r="E217" s="117"/>
      <c r="F217" s="105"/>
      <c r="G217" s="105"/>
      <c r="H217" s="85"/>
      <c r="I217" s="38"/>
    </row>
    <row r="218" spans="1:9" s="33" customFormat="1" ht="16.5" customHeight="1">
      <c r="A218" s="93" t="s">
        <v>161</v>
      </c>
      <c r="B218" s="93"/>
      <c r="C218" s="180" t="s">
        <v>263</v>
      </c>
      <c r="D218" s="104"/>
      <c r="E218" s="117"/>
      <c r="F218" s="105"/>
      <c r="G218" s="105"/>
      <c r="H218" s="85"/>
      <c r="I218" s="38"/>
    </row>
    <row r="219" spans="1:9" s="33" customFormat="1" ht="95.25" customHeight="1">
      <c r="A219" s="93"/>
      <c r="B219" s="93"/>
      <c r="C219" s="115" t="s">
        <v>279</v>
      </c>
      <c r="D219" s="104"/>
      <c r="E219" s="117"/>
      <c r="F219" s="105"/>
      <c r="G219" s="105"/>
      <c r="H219" s="85"/>
      <c r="I219" s="38"/>
    </row>
    <row r="220" spans="1:9" s="33" customFormat="1" ht="17.25" customHeight="1">
      <c r="A220" s="93"/>
      <c r="B220" s="93"/>
      <c r="C220" s="139" t="s">
        <v>76</v>
      </c>
      <c r="D220" s="104"/>
      <c r="E220" s="117"/>
      <c r="F220" s="105"/>
      <c r="G220" s="105"/>
      <c r="H220" s="85"/>
      <c r="I220" s="38"/>
    </row>
    <row r="221" spans="1:9" s="33" customFormat="1" ht="28.5" customHeight="1">
      <c r="A221" s="94"/>
      <c r="B221" s="94"/>
      <c r="C221" s="283" t="s">
        <v>264</v>
      </c>
      <c r="D221" s="108" t="s">
        <v>53</v>
      </c>
      <c r="E221" s="138">
        <v>109</v>
      </c>
      <c r="F221" s="172"/>
      <c r="G221" s="172"/>
      <c r="H221" s="247"/>
      <c r="I221" s="38"/>
    </row>
    <row r="222" spans="1:9" s="33" customFormat="1" ht="14.25" customHeight="1">
      <c r="A222" s="93"/>
      <c r="B222" s="93"/>
      <c r="C222" s="115"/>
      <c r="D222" s="104"/>
      <c r="E222" s="117"/>
      <c r="F222" s="105"/>
      <c r="G222" s="105"/>
      <c r="H222" s="85"/>
      <c r="I222" s="38"/>
    </row>
    <row r="223" spans="1:9" s="33" customFormat="1" ht="19.5" customHeight="1">
      <c r="A223" s="193" t="s">
        <v>31</v>
      </c>
      <c r="B223" s="193" t="s">
        <v>300</v>
      </c>
      <c r="C223" s="284" t="s">
        <v>301</v>
      </c>
      <c r="D223" s="188"/>
      <c r="E223" s="189"/>
      <c r="F223" s="83"/>
      <c r="G223" s="83"/>
      <c r="H223" s="163"/>
      <c r="I223" s="38"/>
    </row>
    <row r="224" spans="1:9" s="33" customFormat="1" ht="295.5" customHeight="1">
      <c r="A224" s="193"/>
      <c r="B224" s="193"/>
      <c r="C224" s="285" t="s">
        <v>665</v>
      </c>
      <c r="D224" s="188"/>
      <c r="E224" s="189"/>
      <c r="F224" s="756"/>
      <c r="G224" s="756"/>
      <c r="H224" s="757"/>
      <c r="I224" s="38"/>
    </row>
    <row r="225" spans="1:9" s="33" customFormat="1" ht="16.5" customHeight="1">
      <c r="A225" s="160"/>
      <c r="B225" s="160"/>
      <c r="C225" s="219" t="s">
        <v>302</v>
      </c>
      <c r="D225" s="129"/>
      <c r="E225" s="117"/>
      <c r="F225" s="756"/>
      <c r="G225" s="756"/>
      <c r="H225" s="757"/>
      <c r="I225" s="38"/>
    </row>
    <row r="226" spans="1:9" s="33" customFormat="1" ht="16.5" customHeight="1">
      <c r="A226" s="193" t="s">
        <v>32</v>
      </c>
      <c r="B226" s="145"/>
      <c r="C226" s="219" t="s">
        <v>303</v>
      </c>
      <c r="D226" s="188" t="s">
        <v>151</v>
      </c>
      <c r="E226" s="223">
        <v>311</v>
      </c>
      <c r="F226" s="758"/>
      <c r="G226" s="758"/>
      <c r="H226" s="759"/>
      <c r="I226" s="38"/>
    </row>
    <row r="227" spans="1:9" s="33" customFormat="1" ht="16.5" customHeight="1">
      <c r="A227" s="193" t="s">
        <v>33</v>
      </c>
      <c r="B227" s="145"/>
      <c r="C227" s="219" t="s">
        <v>168</v>
      </c>
      <c r="D227" s="188" t="s">
        <v>151</v>
      </c>
      <c r="E227" s="223">
        <v>662</v>
      </c>
      <c r="F227" s="758"/>
      <c r="G227" s="758"/>
      <c r="H227" s="759"/>
      <c r="I227" s="38"/>
    </row>
    <row r="228" spans="1:9" s="33" customFormat="1" ht="16.5" customHeight="1">
      <c r="A228" s="193" t="s">
        <v>34</v>
      </c>
      <c r="B228" s="145"/>
      <c r="C228" s="219" t="s">
        <v>169</v>
      </c>
      <c r="D228" s="188" t="s">
        <v>151</v>
      </c>
      <c r="E228" s="223">
        <v>46</v>
      </c>
      <c r="F228" s="758"/>
      <c r="G228" s="758"/>
      <c r="H228" s="759"/>
      <c r="I228" s="38"/>
    </row>
    <row r="229" spans="1:9" s="33" customFormat="1" ht="16.5" customHeight="1">
      <c r="A229" s="193" t="s">
        <v>35</v>
      </c>
      <c r="B229" s="145"/>
      <c r="C229" s="219" t="s">
        <v>170</v>
      </c>
      <c r="D229" s="188" t="s">
        <v>151</v>
      </c>
      <c r="E229" s="223">
        <v>242</v>
      </c>
      <c r="F229" s="758"/>
      <c r="G229" s="758"/>
      <c r="H229" s="759"/>
      <c r="I229" s="38"/>
    </row>
    <row r="230" spans="1:9" s="33" customFormat="1" ht="16.5" customHeight="1">
      <c r="A230" s="264" t="s">
        <v>305</v>
      </c>
      <c r="B230" s="148"/>
      <c r="C230" s="265" t="s">
        <v>304</v>
      </c>
      <c r="D230" s="191" t="s">
        <v>151</v>
      </c>
      <c r="E230" s="227">
        <v>21</v>
      </c>
      <c r="F230" s="760"/>
      <c r="G230" s="760"/>
      <c r="H230" s="761"/>
      <c r="I230" s="38"/>
    </row>
    <row r="231" spans="1:9" s="33" customFormat="1" ht="11.25" customHeight="1">
      <c r="A231" s="145"/>
      <c r="B231" s="145"/>
      <c r="C231" s="219"/>
      <c r="D231" s="188"/>
      <c r="E231" s="189"/>
      <c r="F231" s="190"/>
      <c r="G231" s="190"/>
      <c r="H231" s="192"/>
      <c r="I231" s="38"/>
    </row>
    <row r="232" spans="1:9" s="33" customFormat="1" ht="18" customHeight="1">
      <c r="A232" s="278" t="s">
        <v>162</v>
      </c>
      <c r="B232" s="278" t="s">
        <v>187</v>
      </c>
      <c r="C232" s="279" t="s">
        <v>265</v>
      </c>
      <c r="D232" s="268"/>
      <c r="E232" s="269"/>
      <c r="F232" s="270"/>
      <c r="G232" s="270"/>
      <c r="H232" s="271"/>
      <c r="I232" s="38"/>
    </row>
    <row r="233" spans="1:9" s="33" customFormat="1" ht="61.5" customHeight="1">
      <c r="A233" s="147"/>
      <c r="B233" s="147"/>
      <c r="C233" s="133" t="s">
        <v>295</v>
      </c>
      <c r="D233" s="129"/>
      <c r="E233" s="141"/>
      <c r="F233" s="272"/>
      <c r="G233" s="272"/>
      <c r="H233" s="273"/>
      <c r="I233" s="38"/>
    </row>
    <row r="234" spans="1:9" s="33" customFormat="1" ht="17.25" customHeight="1">
      <c r="A234" s="147"/>
      <c r="B234" s="147"/>
      <c r="C234" s="222" t="s">
        <v>76</v>
      </c>
      <c r="D234" s="129"/>
      <c r="E234" s="141"/>
      <c r="F234" s="272"/>
      <c r="G234" s="272"/>
      <c r="H234" s="273"/>
      <c r="I234" s="38"/>
    </row>
    <row r="235" spans="1:9" s="33" customFormat="1" ht="16.5" customHeight="1">
      <c r="A235" s="274"/>
      <c r="B235" s="274"/>
      <c r="C235" s="275" t="s">
        <v>294</v>
      </c>
      <c r="D235" s="276" t="s">
        <v>65</v>
      </c>
      <c r="E235" s="277">
        <v>2</v>
      </c>
      <c r="F235" s="504"/>
      <c r="G235" s="504"/>
      <c r="H235" s="247"/>
      <c r="I235" s="38"/>
    </row>
    <row r="236" spans="1:9" s="33" customFormat="1" ht="11.25" customHeight="1">
      <c r="A236" s="145"/>
      <c r="B236" s="145"/>
      <c r="C236" s="219"/>
      <c r="D236" s="188"/>
      <c r="E236" s="189"/>
      <c r="F236" s="190"/>
      <c r="G236" s="190"/>
      <c r="H236" s="192"/>
      <c r="I236" s="38"/>
    </row>
    <row r="237" spans="1:9" s="2" customFormat="1" ht="18" customHeight="1">
      <c r="A237" s="193" t="s">
        <v>163</v>
      </c>
      <c r="B237" s="145" t="s">
        <v>189</v>
      </c>
      <c r="C237" s="250" t="s">
        <v>280</v>
      </c>
      <c r="D237" s="129"/>
      <c r="E237" s="141"/>
      <c r="F237" s="117"/>
      <c r="G237" s="117"/>
      <c r="H237" s="251"/>
      <c r="I237" s="37"/>
    </row>
    <row r="238" spans="1:9" s="2" customFormat="1" ht="17.25" customHeight="1">
      <c r="A238" s="160"/>
      <c r="B238" s="160"/>
      <c r="C238" s="250" t="s">
        <v>281</v>
      </c>
      <c r="D238" s="129"/>
      <c r="E238" s="141"/>
      <c r="F238" s="117"/>
      <c r="G238" s="117"/>
      <c r="H238" s="251"/>
      <c r="I238" s="37"/>
    </row>
    <row r="239" spans="1:9" s="2" customFormat="1" ht="201.75" customHeight="1">
      <c r="A239" s="252"/>
      <c r="B239" s="252"/>
      <c r="C239" s="216" t="s">
        <v>310</v>
      </c>
      <c r="D239" s="252"/>
      <c r="E239" s="252"/>
      <c r="F239" s="762"/>
      <c r="G239" s="762"/>
      <c r="H239" s="762"/>
      <c r="I239" s="37"/>
    </row>
    <row r="240" spans="1:9" s="2" customFormat="1" ht="19.5" customHeight="1">
      <c r="A240" s="252"/>
      <c r="B240" s="252"/>
      <c r="C240" s="253" t="s">
        <v>282</v>
      </c>
      <c r="D240" s="252"/>
      <c r="E240" s="252"/>
      <c r="F240" s="762"/>
      <c r="G240" s="762"/>
      <c r="H240" s="762"/>
      <c r="I240" s="37"/>
    </row>
    <row r="241" spans="1:9" s="2" customFormat="1" ht="31.5" customHeight="1">
      <c r="A241" s="252"/>
      <c r="B241" s="252"/>
      <c r="C241" s="252" t="s">
        <v>283</v>
      </c>
      <c r="D241" s="252"/>
      <c r="E241" s="252"/>
      <c r="F241" s="762"/>
      <c r="G241" s="762"/>
      <c r="H241" s="762"/>
      <c r="I241" s="37"/>
    </row>
    <row r="242" spans="1:9" s="2" customFormat="1" ht="27.75" customHeight="1">
      <c r="A242" s="254" t="s">
        <v>285</v>
      </c>
      <c r="B242" s="255"/>
      <c r="C242" s="255" t="s">
        <v>284</v>
      </c>
      <c r="D242" s="256" t="s">
        <v>65</v>
      </c>
      <c r="E242" s="257">
        <v>40</v>
      </c>
      <c r="F242" s="763"/>
      <c r="G242" s="763"/>
      <c r="H242" s="761"/>
      <c r="I242" s="37"/>
    </row>
    <row r="243" spans="1:9" s="33" customFormat="1" ht="11.25" customHeight="1">
      <c r="A243" s="145"/>
      <c r="B243" s="145"/>
      <c r="C243" s="219"/>
      <c r="D243" s="188"/>
      <c r="E243" s="189"/>
      <c r="F243" s="190"/>
      <c r="G243" s="190"/>
      <c r="H243" s="192"/>
      <c r="I243" s="38"/>
    </row>
    <row r="244" spans="1:9" s="33" customFormat="1" ht="18" customHeight="1">
      <c r="A244" s="193"/>
      <c r="B244" s="145" t="s">
        <v>188</v>
      </c>
      <c r="C244" s="258" t="s">
        <v>286</v>
      </c>
      <c r="D244" s="164"/>
      <c r="E244" s="259"/>
      <c r="F244" s="260"/>
      <c r="G244" s="260"/>
      <c r="H244" s="261"/>
      <c r="I244" s="38"/>
    </row>
    <row r="245" spans="1:9" s="33" customFormat="1" ht="18" customHeight="1">
      <c r="A245" s="193" t="s">
        <v>164</v>
      </c>
      <c r="B245" s="145" t="s">
        <v>57</v>
      </c>
      <c r="C245" s="258" t="s">
        <v>287</v>
      </c>
      <c r="D245" s="164"/>
      <c r="E245" s="259"/>
      <c r="F245" s="260"/>
      <c r="G245" s="260"/>
      <c r="H245" s="261"/>
      <c r="I245" s="38"/>
    </row>
    <row r="246" spans="1:9" s="33" customFormat="1" ht="99" customHeight="1">
      <c r="A246" s="193"/>
      <c r="B246" s="145"/>
      <c r="C246" s="216" t="s">
        <v>288</v>
      </c>
      <c r="D246" s="164"/>
      <c r="E246" s="259"/>
      <c r="F246" s="260"/>
      <c r="G246" s="260"/>
      <c r="H246" s="261"/>
      <c r="I246" s="38"/>
    </row>
    <row r="247" spans="1:9" s="33" customFormat="1" ht="99" customHeight="1">
      <c r="A247" s="193"/>
      <c r="B247" s="145"/>
      <c r="C247" s="216" t="s">
        <v>289</v>
      </c>
      <c r="D247" s="164"/>
      <c r="E247" s="259"/>
      <c r="F247" s="260"/>
      <c r="G247" s="260"/>
      <c r="H247" s="261"/>
      <c r="I247" s="38"/>
    </row>
    <row r="248" spans="1:9" s="33" customFormat="1" ht="32.25" customHeight="1">
      <c r="A248" s="193"/>
      <c r="B248" s="145"/>
      <c r="C248" s="216" t="s">
        <v>642</v>
      </c>
      <c r="D248" s="164"/>
      <c r="E248" s="259"/>
      <c r="F248" s="260"/>
      <c r="G248" s="260"/>
      <c r="H248" s="261"/>
      <c r="I248" s="38"/>
    </row>
    <row r="249" spans="1:9" s="33" customFormat="1" ht="60.75" customHeight="1">
      <c r="A249" s="196"/>
      <c r="B249" s="160"/>
      <c r="C249" s="216" t="s">
        <v>291</v>
      </c>
      <c r="D249" s="129"/>
      <c r="E249" s="141"/>
      <c r="F249" s="117"/>
      <c r="G249" s="117"/>
      <c r="H249" s="251"/>
      <c r="I249" s="38"/>
    </row>
    <row r="250" spans="1:9" s="33" customFormat="1" ht="31.5" customHeight="1">
      <c r="A250" s="196"/>
      <c r="B250" s="160"/>
      <c r="C250" s="216" t="s">
        <v>290</v>
      </c>
      <c r="D250" s="129"/>
      <c r="E250" s="141"/>
      <c r="F250" s="117"/>
      <c r="G250" s="117"/>
      <c r="H250" s="251"/>
      <c r="I250" s="38"/>
    </row>
    <row r="251" spans="1:9" s="33" customFormat="1" ht="30" customHeight="1">
      <c r="A251" s="193" t="s">
        <v>292</v>
      </c>
      <c r="B251" s="160"/>
      <c r="C251" s="219" t="s">
        <v>296</v>
      </c>
      <c r="D251" s="129" t="s">
        <v>65</v>
      </c>
      <c r="E251" s="262">
        <v>1</v>
      </c>
      <c r="F251" s="117"/>
      <c r="G251" s="117"/>
      <c r="H251" s="263"/>
      <c r="I251" s="38"/>
    </row>
    <row r="252" spans="1:9" s="33" customFormat="1" ht="30" customHeight="1">
      <c r="A252" s="264" t="s">
        <v>293</v>
      </c>
      <c r="B252" s="148"/>
      <c r="C252" s="265" t="s">
        <v>297</v>
      </c>
      <c r="D252" s="165" t="s">
        <v>65</v>
      </c>
      <c r="E252" s="266">
        <v>22</v>
      </c>
      <c r="F252" s="422"/>
      <c r="G252" s="422"/>
      <c r="H252" s="267"/>
      <c r="I252" s="38"/>
    </row>
    <row r="253" spans="1:9" s="33" customFormat="1" ht="11.25" customHeight="1">
      <c r="A253" s="145"/>
      <c r="B253" s="145"/>
      <c r="C253" s="219"/>
      <c r="D253" s="188"/>
      <c r="E253" s="189"/>
      <c r="F253" s="190"/>
      <c r="G253" s="190"/>
      <c r="H253" s="192"/>
      <c r="I253" s="38"/>
    </row>
    <row r="254" spans="1:9" s="33" customFormat="1" ht="20.25" customHeight="1">
      <c r="A254" s="193" t="s">
        <v>165</v>
      </c>
      <c r="B254" s="193" t="s">
        <v>188</v>
      </c>
      <c r="C254" s="236" t="s">
        <v>306</v>
      </c>
      <c r="D254" s="286"/>
      <c r="E254" s="287"/>
      <c r="F254" s="298"/>
      <c r="G254" s="749"/>
      <c r="H254" s="288"/>
      <c r="I254" s="38"/>
    </row>
    <row r="255" spans="1:9" s="33" customFormat="1" ht="88.5" customHeight="1">
      <c r="A255" s="289"/>
      <c r="B255" s="290"/>
      <c r="C255" s="291" t="s">
        <v>308</v>
      </c>
      <c r="D255" s="292"/>
      <c r="E255" s="293"/>
      <c r="F255" s="299"/>
      <c r="G255" s="750"/>
      <c r="H255" s="294"/>
      <c r="I255" s="38"/>
    </row>
    <row r="256" spans="1:9" s="33" customFormat="1" ht="24.75" customHeight="1">
      <c r="A256" s="295"/>
      <c r="B256" s="295"/>
      <c r="C256" s="296" t="s">
        <v>309</v>
      </c>
      <c r="D256" s="297" t="s">
        <v>307</v>
      </c>
      <c r="E256" s="266">
        <v>23</v>
      </c>
      <c r="F256" s="422"/>
      <c r="G256" s="422"/>
      <c r="H256" s="267"/>
      <c r="I256" s="38"/>
    </row>
    <row r="257" spans="1:9" s="33" customFormat="1" ht="11.25" customHeight="1">
      <c r="A257" s="145"/>
      <c r="B257" s="145"/>
      <c r="C257" s="219"/>
      <c r="D257" s="188"/>
      <c r="E257" s="189"/>
      <c r="F257" s="190"/>
      <c r="G257" s="190"/>
      <c r="H257" s="192"/>
      <c r="I257" s="38"/>
    </row>
    <row r="258" spans="1:9" s="33" customFormat="1" ht="13.5" customHeight="1">
      <c r="A258" s="93" t="s">
        <v>36</v>
      </c>
      <c r="B258" s="93"/>
      <c r="C258" s="180" t="s">
        <v>410</v>
      </c>
      <c r="D258" s="104"/>
      <c r="E258" s="83"/>
      <c r="F258" s="87"/>
      <c r="G258" s="87"/>
      <c r="H258" s="85"/>
      <c r="I258" s="38"/>
    </row>
    <row r="259" spans="1:9" s="2" customFormat="1" ht="14.25" customHeight="1">
      <c r="A259" s="114"/>
      <c r="B259" s="114"/>
      <c r="C259" s="99"/>
      <c r="D259" s="201"/>
      <c r="E259" s="183"/>
      <c r="F259" s="185"/>
      <c r="G259" s="185"/>
      <c r="H259" s="103"/>
      <c r="I259" s="37"/>
    </row>
    <row r="260" spans="1:9" s="2" customFormat="1" ht="14.25" customHeight="1">
      <c r="A260" s="114"/>
      <c r="B260" s="114"/>
      <c r="C260" s="180" t="s">
        <v>411</v>
      </c>
      <c r="D260" s="201"/>
      <c r="E260" s="183"/>
      <c r="F260" s="185"/>
      <c r="G260" s="185"/>
      <c r="H260" s="103"/>
      <c r="I260" s="37"/>
    </row>
    <row r="261" spans="1:9" s="2" customFormat="1" ht="31.5" customHeight="1">
      <c r="A261" s="197" t="s">
        <v>412</v>
      </c>
      <c r="B261" s="203" t="s">
        <v>0</v>
      </c>
      <c r="C261" s="216" t="s">
        <v>1</v>
      </c>
      <c r="D261" s="198"/>
      <c r="E261" s="162"/>
      <c r="F261" s="204"/>
      <c r="G261" s="204"/>
      <c r="H261" s="205"/>
      <c r="I261" s="37"/>
    </row>
    <row r="262" spans="1:9" s="2" customFormat="1" ht="64.5" customHeight="1">
      <c r="A262" s="197"/>
      <c r="B262" s="203"/>
      <c r="C262" s="216" t="s">
        <v>2</v>
      </c>
      <c r="D262" s="121"/>
      <c r="E262" s="206"/>
      <c r="F262" s="204"/>
      <c r="G262" s="204"/>
      <c r="H262" s="205"/>
      <c r="I262" s="37"/>
    </row>
    <row r="263" spans="1:9" s="2" customFormat="1" ht="30.75" customHeight="1">
      <c r="A263" s="197"/>
      <c r="B263" s="203"/>
      <c r="C263" s="216" t="s">
        <v>228</v>
      </c>
      <c r="D263" s="121"/>
      <c r="E263" s="206"/>
      <c r="F263" s="204"/>
      <c r="G263" s="204"/>
      <c r="H263" s="205"/>
      <c r="I263" s="37"/>
    </row>
    <row r="264" spans="1:9" s="2" customFormat="1" ht="21" customHeight="1">
      <c r="A264" s="199"/>
      <c r="B264" s="207"/>
      <c r="C264" s="538" t="s">
        <v>3</v>
      </c>
      <c r="D264" s="208" t="s">
        <v>53</v>
      </c>
      <c r="E264" s="540">
        <v>95</v>
      </c>
      <c r="F264" s="422"/>
      <c r="G264" s="422"/>
      <c r="H264" s="267"/>
      <c r="I264" s="37"/>
    </row>
    <row r="265" spans="1:9" s="2" customFormat="1" ht="16.5" customHeight="1">
      <c r="A265" s="197"/>
      <c r="B265" s="203"/>
      <c r="C265" s="280"/>
      <c r="D265" s="198"/>
      <c r="E265" s="209"/>
      <c r="F265" s="204"/>
      <c r="G265" s="204"/>
      <c r="H265" s="205"/>
      <c r="I265" s="37"/>
    </row>
    <row r="266" spans="1:9" s="2" customFormat="1" ht="110.25" customHeight="1">
      <c r="A266" s="196" t="s">
        <v>413</v>
      </c>
      <c r="B266" s="203"/>
      <c r="C266" s="216" t="s">
        <v>676</v>
      </c>
      <c r="D266" s="198"/>
      <c r="E266" s="209"/>
      <c r="F266" s="204"/>
      <c r="G266" s="204"/>
      <c r="H266" s="205"/>
      <c r="I266" s="37"/>
    </row>
    <row r="267" spans="1:9" s="2" customFormat="1" ht="20.25" customHeight="1">
      <c r="A267" s="199"/>
      <c r="B267" s="207"/>
      <c r="C267" s="265" t="s">
        <v>414</v>
      </c>
      <c r="D267" s="200" t="s">
        <v>53</v>
      </c>
      <c r="E267" s="540">
        <v>8</v>
      </c>
      <c r="F267" s="422"/>
      <c r="G267" s="422"/>
      <c r="H267" s="267"/>
      <c r="I267" s="37"/>
    </row>
    <row r="268" spans="1:9" s="2" customFormat="1" ht="20.25" customHeight="1">
      <c r="A268" s="196"/>
      <c r="B268" s="203"/>
      <c r="C268" s="219"/>
      <c r="D268" s="198"/>
      <c r="E268" s="539"/>
      <c r="F268" s="117"/>
      <c r="G268" s="117"/>
      <c r="H268" s="106"/>
      <c r="I268" s="37"/>
    </row>
    <row r="269" spans="1:9" s="2" customFormat="1" ht="17.25" customHeight="1">
      <c r="A269" s="196"/>
      <c r="B269" s="203"/>
      <c r="C269" s="258" t="s">
        <v>415</v>
      </c>
      <c r="D269" s="198"/>
      <c r="E269" s="206"/>
      <c r="F269" s="117"/>
      <c r="G269" s="117"/>
      <c r="H269" s="210"/>
      <c r="I269" s="37"/>
    </row>
    <row r="270" spans="1:9" s="2" customFormat="1" ht="21.75" customHeight="1">
      <c r="A270" s="193" t="s">
        <v>416</v>
      </c>
      <c r="B270" s="282"/>
      <c r="C270" s="258" t="s">
        <v>418</v>
      </c>
      <c r="D270" s="198"/>
      <c r="E270" s="206"/>
      <c r="F270" s="756"/>
      <c r="G270" s="756"/>
      <c r="H270" s="764"/>
      <c r="I270" s="37"/>
    </row>
    <row r="271" spans="1:9" s="2" customFormat="1" ht="119.25" customHeight="1">
      <c r="A271" s="193"/>
      <c r="B271" s="203"/>
      <c r="C271" s="216" t="s">
        <v>643</v>
      </c>
      <c r="D271" s="198"/>
      <c r="E271" s="206"/>
      <c r="F271" s="756"/>
      <c r="G271" s="756"/>
      <c r="H271" s="764"/>
      <c r="I271" s="37"/>
    </row>
    <row r="272" spans="1:9" s="2" customFormat="1" ht="119.25" customHeight="1">
      <c r="A272" s="193"/>
      <c r="B272" s="203"/>
      <c r="C272" s="216" t="s">
        <v>644</v>
      </c>
      <c r="D272" s="198"/>
      <c r="E272" s="206"/>
      <c r="F272" s="756"/>
      <c r="G272" s="756"/>
      <c r="H272" s="764"/>
      <c r="I272" s="37"/>
    </row>
    <row r="273" spans="1:9" s="2" customFormat="1" ht="87" customHeight="1">
      <c r="A273" s="193"/>
      <c r="B273" s="203"/>
      <c r="C273" s="216" t="s">
        <v>645</v>
      </c>
      <c r="D273" s="198"/>
      <c r="E273" s="206"/>
      <c r="F273" s="756"/>
      <c r="G273" s="756"/>
      <c r="H273" s="764"/>
      <c r="I273" s="37"/>
    </row>
    <row r="274" spans="1:9" s="2" customFormat="1" ht="20.25" customHeight="1">
      <c r="A274" s="199"/>
      <c r="B274" s="207"/>
      <c r="C274" s="265" t="s">
        <v>419</v>
      </c>
      <c r="D274" s="200" t="s">
        <v>420</v>
      </c>
      <c r="E274" s="540">
        <v>1</v>
      </c>
      <c r="F274" s="765"/>
      <c r="G274" s="765"/>
      <c r="H274" s="761"/>
      <c r="I274" s="37"/>
    </row>
    <row r="275" spans="1:9" s="2" customFormat="1" ht="17.25" customHeight="1">
      <c r="A275" s="193"/>
      <c r="B275" s="203"/>
      <c r="C275" s="216"/>
      <c r="D275" s="198"/>
      <c r="E275" s="206"/>
      <c r="F275" s="117"/>
      <c r="G275" s="117"/>
      <c r="H275" s="210"/>
      <c r="I275" s="37"/>
    </row>
    <row r="276" spans="1:9" s="2" customFormat="1" ht="65.25" customHeight="1">
      <c r="A276" s="196" t="s">
        <v>417</v>
      </c>
      <c r="B276" s="203"/>
      <c r="C276" s="216" t="s">
        <v>422</v>
      </c>
      <c r="D276" s="198"/>
      <c r="E276" s="206"/>
      <c r="F276" s="117"/>
      <c r="G276" s="117"/>
      <c r="H276" s="210"/>
      <c r="I276" s="37"/>
    </row>
    <row r="277" spans="1:9" s="2" customFormat="1" ht="20.25" customHeight="1">
      <c r="A277" s="199"/>
      <c r="B277" s="207"/>
      <c r="C277" s="265" t="s">
        <v>423</v>
      </c>
      <c r="D277" s="200" t="s">
        <v>53</v>
      </c>
      <c r="E277" s="540">
        <v>1.5</v>
      </c>
      <c r="F277" s="422"/>
      <c r="G277" s="422"/>
      <c r="H277" s="267"/>
      <c r="I277" s="37"/>
    </row>
    <row r="278" spans="1:9" s="2" customFormat="1" ht="17.25" customHeight="1">
      <c r="A278" s="193"/>
      <c r="B278" s="203"/>
      <c r="C278" s="216"/>
      <c r="D278" s="198"/>
      <c r="E278" s="206"/>
      <c r="F278" s="117"/>
      <c r="G278" s="117"/>
      <c r="H278" s="210"/>
      <c r="I278" s="37"/>
    </row>
    <row r="279" spans="1:9" s="2" customFormat="1" ht="66" customHeight="1">
      <c r="A279" s="196" t="s">
        <v>425</v>
      </c>
      <c r="B279" s="203"/>
      <c r="C279" s="216" t="s">
        <v>424</v>
      </c>
      <c r="D279" s="198"/>
      <c r="E279" s="206"/>
      <c r="F279" s="117"/>
      <c r="G279" s="117"/>
      <c r="H279" s="210"/>
      <c r="I279" s="37"/>
    </row>
    <row r="280" spans="1:9" s="2" customFormat="1" ht="20.25" customHeight="1">
      <c r="A280" s="199"/>
      <c r="B280" s="207"/>
      <c r="C280" s="265" t="s">
        <v>426</v>
      </c>
      <c r="D280" s="200" t="s">
        <v>53</v>
      </c>
      <c r="E280" s="540">
        <v>5</v>
      </c>
      <c r="F280" s="422"/>
      <c r="G280" s="422"/>
      <c r="H280" s="267"/>
      <c r="I280" s="37"/>
    </row>
    <row r="281" spans="1:9" s="2" customFormat="1" ht="17.25" customHeight="1">
      <c r="A281" s="193"/>
      <c r="B281" s="203"/>
      <c r="C281" s="216"/>
      <c r="D281" s="198"/>
      <c r="E281" s="206"/>
      <c r="F281" s="117"/>
      <c r="G281" s="117"/>
      <c r="H281" s="210"/>
      <c r="I281" s="37"/>
    </row>
    <row r="282" spans="1:9" s="2" customFormat="1" ht="21.75" customHeight="1">
      <c r="A282" s="193" t="s">
        <v>417</v>
      </c>
      <c r="B282" s="282"/>
      <c r="C282" s="258" t="s">
        <v>421</v>
      </c>
      <c r="D282" s="198"/>
      <c r="E282" s="206"/>
      <c r="F282" s="117"/>
      <c r="G282" s="117"/>
      <c r="H282" s="210"/>
      <c r="I282" s="37"/>
    </row>
    <row r="283" spans="1:9" s="2" customFormat="1" ht="105" customHeight="1">
      <c r="A283" s="193"/>
      <c r="B283" s="203"/>
      <c r="C283" s="216" t="s">
        <v>646</v>
      </c>
      <c r="D283" s="198"/>
      <c r="E283" s="206"/>
      <c r="F283" s="756"/>
      <c r="G283" s="756"/>
      <c r="H283" s="764"/>
      <c r="I283" s="37"/>
    </row>
    <row r="284" spans="1:9" s="2" customFormat="1" ht="132.75" customHeight="1">
      <c r="A284" s="193"/>
      <c r="B284" s="203"/>
      <c r="C284" s="216" t="s">
        <v>647</v>
      </c>
      <c r="D284" s="198"/>
      <c r="E284" s="206"/>
      <c r="F284" s="756"/>
      <c r="G284" s="756"/>
      <c r="H284" s="764"/>
      <c r="I284" s="37"/>
    </row>
    <row r="285" spans="1:9" s="2" customFormat="1" ht="135.75" customHeight="1">
      <c r="A285" s="193"/>
      <c r="B285" s="203"/>
      <c r="C285" s="216" t="s">
        <v>648</v>
      </c>
      <c r="D285" s="198"/>
      <c r="E285" s="206"/>
      <c r="F285" s="756"/>
      <c r="G285" s="756"/>
      <c r="H285" s="764"/>
      <c r="I285" s="37"/>
    </row>
    <row r="286" spans="1:9" s="2" customFormat="1" ht="20.25" customHeight="1">
      <c r="A286" s="199"/>
      <c r="B286" s="207"/>
      <c r="C286" s="265" t="s">
        <v>419</v>
      </c>
      <c r="D286" s="200" t="s">
        <v>420</v>
      </c>
      <c r="E286" s="540">
        <v>2</v>
      </c>
      <c r="F286" s="765"/>
      <c r="G286" s="765"/>
      <c r="H286" s="761"/>
      <c r="I286" s="37"/>
    </row>
    <row r="287" spans="1:9" s="34" customFormat="1" ht="14.25" customHeight="1">
      <c r="A287" s="196"/>
      <c r="B287" s="203"/>
      <c r="C287" s="216"/>
      <c r="D287" s="121"/>
      <c r="E287" s="206"/>
      <c r="F287" s="117"/>
      <c r="G287" s="117"/>
      <c r="H287" s="210"/>
      <c r="I287" s="38"/>
    </row>
    <row r="288" spans="1:9" s="2" customFormat="1" ht="23.25" customHeight="1">
      <c r="A288" s="80" t="s">
        <v>37</v>
      </c>
      <c r="B288" s="80" t="s">
        <v>190</v>
      </c>
      <c r="C288" s="180" t="s">
        <v>117</v>
      </c>
      <c r="D288" s="86"/>
      <c r="E288" s="83"/>
      <c r="F288" s="87"/>
      <c r="G288" s="87"/>
      <c r="H288" s="85"/>
      <c r="I288" s="37"/>
    </row>
    <row r="289" spans="1:10" s="2" customFormat="1" ht="92.25" customHeight="1">
      <c r="A289" s="89"/>
      <c r="B289" s="89"/>
      <c r="C289" s="115" t="s">
        <v>299</v>
      </c>
      <c r="D289" s="86"/>
      <c r="E289" s="83"/>
      <c r="F289" s="87"/>
      <c r="G289" s="87"/>
      <c r="H289" s="85"/>
      <c r="I289" s="37"/>
    </row>
    <row r="290" spans="1:10" s="2" customFormat="1" ht="43.5" customHeight="1">
      <c r="A290" s="89"/>
      <c r="B290" s="89"/>
      <c r="C290" s="115" t="s">
        <v>298</v>
      </c>
      <c r="D290" s="86"/>
      <c r="E290" s="83"/>
      <c r="F290" s="87"/>
      <c r="G290" s="87"/>
      <c r="H290" s="85"/>
      <c r="I290" s="37"/>
    </row>
    <row r="291" spans="1:10" s="2" customFormat="1" ht="36.75" customHeight="1">
      <c r="A291" s="93"/>
      <c r="B291" s="93"/>
      <c r="C291" s="115" t="s">
        <v>229</v>
      </c>
      <c r="D291" s="86"/>
      <c r="E291" s="83"/>
      <c r="F291" s="87"/>
      <c r="G291" s="87"/>
      <c r="H291" s="85"/>
      <c r="I291" s="37"/>
    </row>
    <row r="292" spans="1:10" s="2" customFormat="1" ht="15.75" customHeight="1">
      <c r="A292" s="93"/>
      <c r="B292" s="93"/>
      <c r="C292" s="139" t="s">
        <v>76</v>
      </c>
      <c r="D292" s="86"/>
      <c r="E292" s="83"/>
      <c r="F292" s="87"/>
      <c r="G292" s="87"/>
      <c r="H292" s="85"/>
      <c r="I292" s="37"/>
    </row>
    <row r="293" spans="1:10" s="2" customFormat="1" ht="15.75" customHeight="1">
      <c r="A293" s="113" t="s">
        <v>38</v>
      </c>
      <c r="B293" s="93"/>
      <c r="C293" s="115" t="s">
        <v>230</v>
      </c>
      <c r="D293" s="104" t="s">
        <v>53</v>
      </c>
      <c r="E293" s="141">
        <v>428</v>
      </c>
      <c r="F293" s="118"/>
      <c r="G293" s="118"/>
      <c r="H293" s="263"/>
      <c r="I293" s="37"/>
    </row>
    <row r="294" spans="1:10" s="2" customFormat="1" ht="15.75" customHeight="1">
      <c r="A294" s="170" t="s">
        <v>39</v>
      </c>
      <c r="B294" s="94"/>
      <c r="C294" s="281" t="s">
        <v>231</v>
      </c>
      <c r="D294" s="108" t="s">
        <v>53</v>
      </c>
      <c r="E294" s="138">
        <v>721</v>
      </c>
      <c r="F294" s="172"/>
      <c r="G294" s="172"/>
      <c r="H294" s="267"/>
      <c r="I294" s="37"/>
    </row>
    <row r="295" spans="1:10" s="2" customFormat="1" ht="12.75" customHeight="1">
      <c r="A295" s="98"/>
      <c r="B295" s="98"/>
      <c r="C295" s="220"/>
      <c r="D295" s="100"/>
      <c r="E295" s="101"/>
      <c r="F295" s="102"/>
      <c r="G295" s="102"/>
      <c r="H295" s="103"/>
      <c r="I295" s="37"/>
    </row>
    <row r="296" spans="1:10" s="2" customFormat="1" ht="18" customHeight="1">
      <c r="A296" s="131" t="s">
        <v>40</v>
      </c>
      <c r="B296" s="131" t="s">
        <v>191</v>
      </c>
      <c r="C296" s="180" t="s">
        <v>118</v>
      </c>
      <c r="D296" s="86"/>
      <c r="E296" s="83"/>
      <c r="F296" s="87"/>
      <c r="G296" s="87"/>
      <c r="H296" s="85"/>
      <c r="I296" s="37"/>
    </row>
    <row r="297" spans="1:10" s="2" customFormat="1" ht="15.75" customHeight="1">
      <c r="A297" s="113"/>
      <c r="B297" s="113" t="s">
        <v>119</v>
      </c>
      <c r="C297" s="115" t="s">
        <v>120</v>
      </c>
      <c r="D297" s="86"/>
      <c r="E297" s="83"/>
      <c r="F297" s="87"/>
      <c r="G297" s="87"/>
      <c r="H297" s="85"/>
      <c r="I297" s="37"/>
    </row>
    <row r="298" spans="1:10" s="2" customFormat="1" ht="73.5" customHeight="1">
      <c r="A298" s="202"/>
      <c r="B298" s="89"/>
      <c r="C298" s="115" t="s">
        <v>254</v>
      </c>
      <c r="D298" s="86"/>
      <c r="E298" s="117"/>
      <c r="F298" s="169"/>
      <c r="G298" s="169"/>
      <c r="H298" s="85"/>
      <c r="I298" s="37"/>
    </row>
    <row r="299" spans="1:10" s="2" customFormat="1" ht="33" customHeight="1">
      <c r="A299" s="93"/>
      <c r="B299" s="93"/>
      <c r="C299" s="115" t="s">
        <v>121</v>
      </c>
      <c r="D299" s="86"/>
      <c r="E299" s="83"/>
      <c r="F299" s="87"/>
      <c r="G299" s="87"/>
      <c r="H299" s="85"/>
      <c r="I299" s="37"/>
    </row>
    <row r="300" spans="1:10" s="225" customFormat="1" ht="17.25" customHeight="1">
      <c r="A300" s="193" t="s">
        <v>41</v>
      </c>
      <c r="B300" s="145"/>
      <c r="C300" s="222" t="s">
        <v>255</v>
      </c>
      <c r="D300" s="188" t="s">
        <v>151</v>
      </c>
      <c r="E300" s="223">
        <v>2156</v>
      </c>
      <c r="F300" s="423"/>
      <c r="G300" s="423"/>
      <c r="H300" s="228"/>
      <c r="I300" s="224"/>
      <c r="J300" s="224"/>
    </row>
    <row r="301" spans="1:10" s="225" customFormat="1" ht="17.25" customHeight="1">
      <c r="A301" s="193" t="s">
        <v>42</v>
      </c>
      <c r="B301" s="145"/>
      <c r="C301" s="222" t="s">
        <v>256</v>
      </c>
      <c r="D301" s="188" t="s">
        <v>151</v>
      </c>
      <c r="E301" s="223">
        <v>359</v>
      </c>
      <c r="F301" s="423"/>
      <c r="G301" s="423"/>
      <c r="H301" s="228"/>
      <c r="I301" s="224"/>
      <c r="J301" s="224"/>
    </row>
    <row r="302" spans="1:10" s="225" customFormat="1" ht="17.25" customHeight="1">
      <c r="A302" s="264" t="s">
        <v>258</v>
      </c>
      <c r="B302" s="148"/>
      <c r="C302" s="226" t="s">
        <v>257</v>
      </c>
      <c r="D302" s="191" t="s">
        <v>151</v>
      </c>
      <c r="E302" s="227">
        <v>4640</v>
      </c>
      <c r="F302" s="424"/>
      <c r="G302" s="424"/>
      <c r="H302" s="229"/>
      <c r="I302" s="224"/>
      <c r="J302" s="224"/>
    </row>
    <row r="303" spans="1:10" s="2" customFormat="1" ht="14.25" customHeight="1">
      <c r="A303" s="93"/>
      <c r="B303" s="93"/>
      <c r="C303" s="115"/>
      <c r="D303" s="86"/>
      <c r="E303" s="83"/>
      <c r="F303" s="87"/>
      <c r="G303" s="87"/>
      <c r="H303" s="85"/>
      <c r="I303" s="37"/>
    </row>
    <row r="304" spans="1:10" s="2" customFormat="1" ht="21" customHeight="1">
      <c r="A304" s="498"/>
      <c r="B304" s="499"/>
      <c r="C304" s="478" t="s">
        <v>148</v>
      </c>
      <c r="D304" s="500"/>
      <c r="E304" s="501"/>
      <c r="F304" s="502"/>
      <c r="G304" s="502"/>
      <c r="H304" s="722"/>
      <c r="I304" s="37"/>
    </row>
    <row r="305" spans="1:9" s="2" customFormat="1" ht="15" customHeight="1">
      <c r="A305" s="98"/>
      <c r="B305" s="98"/>
      <c r="C305" s="99"/>
      <c r="D305" s="100"/>
      <c r="E305" s="101"/>
      <c r="F305" s="102"/>
      <c r="G305" s="102"/>
      <c r="H305" s="103"/>
      <c r="I305" s="37"/>
    </row>
    <row r="306" spans="1:9" s="2" customFormat="1" ht="21.75" customHeight="1">
      <c r="A306" s="494" t="s">
        <v>102</v>
      </c>
      <c r="B306" s="477"/>
      <c r="C306" s="496" t="s">
        <v>75</v>
      </c>
      <c r="D306" s="479"/>
      <c r="E306" s="480"/>
      <c r="F306" s="481"/>
      <c r="G306" s="481"/>
      <c r="H306" s="497"/>
      <c r="I306" s="37"/>
    </row>
    <row r="307" spans="1:9" s="2" customFormat="1" ht="13.5" customHeight="1">
      <c r="A307" s="159"/>
      <c r="B307" s="159"/>
      <c r="C307" s="99"/>
      <c r="D307" s="100"/>
      <c r="E307" s="101"/>
      <c r="F307" s="102"/>
      <c r="G307" s="102"/>
      <c r="H307" s="103"/>
      <c r="I307" s="37"/>
    </row>
    <row r="308" spans="1:9" s="2" customFormat="1" ht="18" customHeight="1">
      <c r="A308" s="80" t="s">
        <v>335</v>
      </c>
      <c r="B308" s="80" t="s">
        <v>68</v>
      </c>
      <c r="C308" s="180" t="s">
        <v>74</v>
      </c>
      <c r="D308" s="86"/>
      <c r="E308" s="83"/>
      <c r="F308" s="87"/>
      <c r="G308" s="87"/>
      <c r="H308" s="85"/>
      <c r="I308" s="37"/>
    </row>
    <row r="309" spans="1:9" s="2" customFormat="1" ht="56.25" customHeight="1">
      <c r="A309" s="93"/>
      <c r="B309" s="93"/>
      <c r="C309" s="133" t="s">
        <v>315</v>
      </c>
      <c r="D309" s="86"/>
      <c r="E309" s="117"/>
      <c r="F309" s="87"/>
      <c r="G309" s="87"/>
      <c r="H309" s="85"/>
      <c r="I309" s="37"/>
    </row>
    <row r="310" spans="1:9" s="2" customFormat="1" ht="15.75" customHeight="1">
      <c r="A310" s="93"/>
      <c r="B310" s="93"/>
      <c r="C310" s="139" t="s">
        <v>76</v>
      </c>
      <c r="D310" s="86"/>
      <c r="E310" s="83"/>
      <c r="F310" s="87"/>
      <c r="G310" s="87"/>
      <c r="H310" s="85"/>
      <c r="I310" s="37"/>
    </row>
    <row r="311" spans="1:9" s="2" customFormat="1" ht="37.5" customHeight="1">
      <c r="A311" s="93"/>
      <c r="B311" s="93"/>
      <c r="C311" s="139" t="s">
        <v>314</v>
      </c>
      <c r="D311" s="86"/>
      <c r="E311" s="83"/>
      <c r="F311" s="87"/>
      <c r="G311" s="87"/>
      <c r="H311" s="85"/>
      <c r="I311" s="37"/>
    </row>
    <row r="312" spans="1:9" s="2" customFormat="1" ht="31.5" customHeight="1">
      <c r="A312" s="93" t="s">
        <v>392</v>
      </c>
      <c r="B312" s="93"/>
      <c r="C312" s="115" t="s">
        <v>313</v>
      </c>
      <c r="D312" s="104" t="s">
        <v>53</v>
      </c>
      <c r="E312" s="141">
        <v>6013</v>
      </c>
      <c r="F312" s="118"/>
      <c r="G312" s="118"/>
      <c r="H312" s="228"/>
      <c r="I312" s="37"/>
    </row>
    <row r="313" spans="1:9" s="2" customFormat="1" ht="45.75" customHeight="1">
      <c r="A313" s="94" t="s">
        <v>393</v>
      </c>
      <c r="B313" s="94"/>
      <c r="C313" s="149" t="s">
        <v>312</v>
      </c>
      <c r="D313" s="108" t="s">
        <v>53</v>
      </c>
      <c r="E313" s="138">
        <v>1436</v>
      </c>
      <c r="F313" s="172"/>
      <c r="G313" s="172"/>
      <c r="H313" s="229"/>
      <c r="I313" s="37"/>
    </row>
    <row r="314" spans="1:9" s="2" customFormat="1" ht="8.25" customHeight="1">
      <c r="A314" s="212"/>
      <c r="B314" s="159"/>
      <c r="C314" s="99"/>
      <c r="D314" s="100"/>
      <c r="E314" s="183"/>
      <c r="F314" s="185"/>
      <c r="G314" s="185"/>
      <c r="H314" s="103"/>
      <c r="I314" s="37"/>
    </row>
    <row r="315" spans="1:9" s="2" customFormat="1" ht="30" customHeight="1">
      <c r="A315" s="80" t="s">
        <v>336</v>
      </c>
      <c r="B315" s="80" t="s">
        <v>58</v>
      </c>
      <c r="C315" s="180" t="s">
        <v>59</v>
      </c>
      <c r="D315" s="110"/>
      <c r="E315" s="111"/>
      <c r="F315" s="112"/>
      <c r="G315" s="112"/>
      <c r="H315" s="85"/>
      <c r="I315" s="37"/>
    </row>
    <row r="316" spans="1:9" s="2" customFormat="1" ht="53.25" customHeight="1">
      <c r="A316" s="89"/>
      <c r="B316" s="89"/>
      <c r="C316" s="115" t="s">
        <v>91</v>
      </c>
      <c r="D316" s="86"/>
      <c r="E316" s="83"/>
      <c r="F316" s="87"/>
      <c r="G316" s="87"/>
      <c r="H316" s="85"/>
      <c r="I316" s="37"/>
    </row>
    <row r="317" spans="1:9" s="2" customFormat="1" ht="15.75" customHeight="1">
      <c r="A317" s="93"/>
      <c r="B317" s="93"/>
      <c r="C317" s="139" t="s">
        <v>76</v>
      </c>
      <c r="D317" s="86"/>
      <c r="E317" s="83"/>
      <c r="F317" s="87"/>
      <c r="G317" s="87"/>
      <c r="H317" s="85"/>
      <c r="I317" s="37"/>
    </row>
    <row r="318" spans="1:9" s="2" customFormat="1" ht="21" customHeight="1">
      <c r="A318" s="93"/>
      <c r="B318" s="93"/>
      <c r="C318" s="139" t="s">
        <v>60</v>
      </c>
      <c r="D318" s="86"/>
      <c r="E318" s="83"/>
      <c r="F318" s="87"/>
      <c r="G318" s="87"/>
      <c r="H318" s="85"/>
      <c r="I318" s="37"/>
    </row>
    <row r="319" spans="1:9" s="2" customFormat="1" ht="36" customHeight="1">
      <c r="A319" s="217" t="s">
        <v>394</v>
      </c>
      <c r="B319" s="217"/>
      <c r="C319" s="218" t="s">
        <v>150</v>
      </c>
      <c r="D319" s="108" t="s">
        <v>53</v>
      </c>
      <c r="E319" s="138">
        <v>420</v>
      </c>
      <c r="F319" s="172"/>
      <c r="G319" s="172"/>
      <c r="H319" s="229"/>
      <c r="I319" s="37"/>
    </row>
    <row r="320" spans="1:9" s="2" customFormat="1" ht="12">
      <c r="A320" s="113"/>
      <c r="B320" s="93"/>
      <c r="C320" s="115"/>
      <c r="D320" s="86"/>
      <c r="E320" s="117"/>
      <c r="F320" s="169"/>
      <c r="G320" s="169"/>
      <c r="H320" s="85"/>
      <c r="I320" s="37"/>
    </row>
    <row r="321" spans="1:9" s="306" customFormat="1" ht="27.75" customHeight="1">
      <c r="A321" s="310" t="s">
        <v>318</v>
      </c>
      <c r="B321" s="310" t="s">
        <v>316</v>
      </c>
      <c r="C321" s="311" t="s">
        <v>317</v>
      </c>
      <c r="D321" s="302"/>
      <c r="E321" s="303"/>
      <c r="F321" s="304"/>
      <c r="G321" s="304"/>
      <c r="H321" s="305"/>
    </row>
    <row r="322" spans="1:9" s="307" customFormat="1" ht="70.5" customHeight="1">
      <c r="A322" s="301"/>
      <c r="B322" s="301"/>
      <c r="C322" s="340" t="s">
        <v>389</v>
      </c>
      <c r="D322" s="302"/>
      <c r="E322" s="303"/>
      <c r="F322" s="304"/>
      <c r="G322" s="304"/>
      <c r="H322" s="305"/>
    </row>
    <row r="323" spans="1:9" s="309" customFormat="1" ht="25.5" customHeight="1">
      <c r="A323" s="217" t="s">
        <v>192</v>
      </c>
      <c r="B323" s="217"/>
      <c r="C323" s="218" t="s">
        <v>388</v>
      </c>
      <c r="D323" s="108" t="s">
        <v>54</v>
      </c>
      <c r="E323" s="138">
        <v>9546</v>
      </c>
      <c r="F323" s="172"/>
      <c r="G323" s="172"/>
      <c r="H323" s="229"/>
    </row>
    <row r="324" spans="1:9" s="2" customFormat="1" ht="12">
      <c r="A324" s="113"/>
      <c r="B324" s="93"/>
      <c r="C324" s="115"/>
      <c r="D324" s="86"/>
      <c r="E324" s="117"/>
      <c r="F324" s="169"/>
      <c r="G324" s="169"/>
      <c r="H324" s="85"/>
      <c r="I324" s="37"/>
    </row>
    <row r="325" spans="1:9" s="307" customFormat="1" ht="17.25" customHeight="1">
      <c r="A325" s="241" t="s">
        <v>322</v>
      </c>
      <c r="B325" s="241" t="s">
        <v>69</v>
      </c>
      <c r="C325" s="324" t="s">
        <v>319</v>
      </c>
      <c r="D325" s="313"/>
      <c r="E325" s="314"/>
      <c r="F325" s="315"/>
      <c r="G325" s="315"/>
      <c r="H325" s="316"/>
    </row>
    <row r="326" spans="1:9" s="312" customFormat="1" ht="108.75" customHeight="1">
      <c r="A326" s="197"/>
      <c r="B326" s="197"/>
      <c r="C326" s="339" t="s">
        <v>649</v>
      </c>
      <c r="D326" s="317"/>
      <c r="E326" s="318"/>
      <c r="F326" s="766"/>
      <c r="G326" s="766"/>
      <c r="H326" s="767"/>
    </row>
    <row r="327" spans="1:9" s="312" customFormat="1" ht="19.5" customHeight="1">
      <c r="A327" s="322"/>
      <c r="B327" s="323"/>
      <c r="C327" s="325" t="s">
        <v>320</v>
      </c>
      <c r="D327" s="321"/>
      <c r="E327" s="318"/>
      <c r="F327" s="766"/>
      <c r="G327" s="766"/>
      <c r="H327" s="767"/>
    </row>
    <row r="328" spans="1:9" s="312" customFormat="1" ht="19.5" customHeight="1">
      <c r="A328" s="199"/>
      <c r="B328" s="199"/>
      <c r="C328" s="337" t="s">
        <v>321</v>
      </c>
      <c r="D328" s="200" t="s">
        <v>54</v>
      </c>
      <c r="E328" s="138">
        <v>9546</v>
      </c>
      <c r="F328" s="768"/>
      <c r="G328" s="768"/>
      <c r="H328" s="761"/>
    </row>
    <row r="329" spans="1:9" s="2" customFormat="1" ht="12">
      <c r="A329" s="113"/>
      <c r="B329" s="93"/>
      <c r="C329" s="115"/>
      <c r="D329" s="86"/>
      <c r="E329" s="117"/>
      <c r="F329" s="169"/>
      <c r="G329" s="169"/>
      <c r="H329" s="85"/>
      <c r="I329" s="37"/>
    </row>
    <row r="330" spans="1:9" s="312" customFormat="1" ht="21" customHeight="1">
      <c r="A330" s="147"/>
      <c r="B330" s="147"/>
      <c r="C330" s="326" t="s">
        <v>323</v>
      </c>
      <c r="D330" s="327"/>
      <c r="E330" s="328"/>
      <c r="F330" s="329"/>
      <c r="G330" s="329"/>
      <c r="H330" s="330"/>
    </row>
    <row r="331" spans="1:9" s="312" customFormat="1" ht="112.5" customHeight="1">
      <c r="A331" s="147" t="s">
        <v>324</v>
      </c>
      <c r="B331" s="147" t="s">
        <v>325</v>
      </c>
      <c r="C331" s="331" t="s">
        <v>650</v>
      </c>
      <c r="D331" s="327"/>
      <c r="E331" s="328"/>
      <c r="F331" s="766"/>
      <c r="G331" s="766"/>
      <c r="H331" s="767"/>
    </row>
    <row r="332" spans="1:9" s="312" customFormat="1" ht="18.75" customHeight="1">
      <c r="A332" s="332" t="s">
        <v>326</v>
      </c>
      <c r="B332" s="147"/>
      <c r="C332" s="333" t="s">
        <v>328</v>
      </c>
      <c r="D332" s="327" t="s">
        <v>54</v>
      </c>
      <c r="E332" s="318">
        <v>9547</v>
      </c>
      <c r="F332" s="769"/>
      <c r="G332" s="769"/>
      <c r="H332" s="770"/>
    </row>
    <row r="333" spans="1:9" s="312" customFormat="1" ht="18.75" customHeight="1">
      <c r="A333" s="335" t="s">
        <v>395</v>
      </c>
      <c r="B333" s="156"/>
      <c r="C333" s="336" t="s">
        <v>327</v>
      </c>
      <c r="D333" s="165" t="s">
        <v>54</v>
      </c>
      <c r="E333" s="138">
        <v>3501</v>
      </c>
      <c r="F333" s="765"/>
      <c r="G333" s="765"/>
      <c r="H333" s="761"/>
    </row>
    <row r="334" spans="1:9" s="2" customFormat="1" ht="12.75" customHeight="1">
      <c r="A334" s="113"/>
      <c r="B334" s="93"/>
      <c r="C334" s="115"/>
      <c r="D334" s="86"/>
      <c r="E334" s="117"/>
      <c r="F334" s="169"/>
      <c r="G334" s="169"/>
      <c r="H334" s="85"/>
      <c r="I334" s="37"/>
    </row>
    <row r="335" spans="1:9" s="312" customFormat="1" ht="17.25" customHeight="1">
      <c r="A335" s="147"/>
      <c r="B335" s="147"/>
      <c r="C335" s="326" t="s">
        <v>478</v>
      </c>
      <c r="D335" s="327"/>
      <c r="E335" s="328"/>
      <c r="F335" s="329"/>
      <c r="G335" s="329"/>
      <c r="H335" s="330"/>
    </row>
    <row r="336" spans="1:9" s="307" customFormat="1" ht="21.75" customHeight="1">
      <c r="A336" s="547" t="s">
        <v>483</v>
      </c>
      <c r="B336" s="547"/>
      <c r="C336" s="641" t="s">
        <v>479</v>
      </c>
      <c r="D336" s="548"/>
      <c r="E336" s="642"/>
      <c r="F336" s="643"/>
      <c r="G336" s="643"/>
      <c r="H336" s="644"/>
    </row>
    <row r="337" spans="1:11" s="312" customFormat="1" ht="64.5" customHeight="1">
      <c r="A337" s="147"/>
      <c r="B337" s="147"/>
      <c r="C337" s="729" t="s">
        <v>651</v>
      </c>
      <c r="D337" s="327"/>
      <c r="E337" s="545"/>
      <c r="F337" s="766"/>
      <c r="G337" s="766"/>
      <c r="H337" s="767"/>
    </row>
    <row r="338" spans="1:11" s="312" customFormat="1" ht="20.25" customHeight="1">
      <c r="A338" s="147"/>
      <c r="B338" s="147"/>
      <c r="C338" s="308" t="s">
        <v>480</v>
      </c>
      <c r="D338" s="327"/>
      <c r="E338" s="545"/>
      <c r="F338" s="766"/>
      <c r="G338" s="766"/>
      <c r="H338" s="767"/>
    </row>
    <row r="339" spans="1:11" s="309" customFormat="1" ht="20.25" customHeight="1">
      <c r="A339" s="547" t="s">
        <v>484</v>
      </c>
      <c r="B339" s="547"/>
      <c r="C339" s="645" t="s">
        <v>481</v>
      </c>
      <c r="D339" s="327" t="s">
        <v>54</v>
      </c>
      <c r="E339" s="318">
        <v>14</v>
      </c>
      <c r="F339" s="766"/>
      <c r="G339" s="766"/>
      <c r="H339" s="770"/>
    </row>
    <row r="340" spans="1:11" s="309" customFormat="1" ht="20.25" customHeight="1">
      <c r="A340" s="148" t="s">
        <v>485</v>
      </c>
      <c r="B340" s="148"/>
      <c r="C340" s="646" t="s">
        <v>482</v>
      </c>
      <c r="D340" s="165" t="s">
        <v>54</v>
      </c>
      <c r="E340" s="138">
        <v>12</v>
      </c>
      <c r="F340" s="771"/>
      <c r="G340" s="771"/>
      <c r="H340" s="761"/>
    </row>
    <row r="341" spans="1:11" s="2" customFormat="1" ht="12.75" customHeight="1">
      <c r="A341" s="113"/>
      <c r="B341" s="93"/>
      <c r="C341" s="115"/>
      <c r="D341" s="86"/>
      <c r="E341" s="117"/>
      <c r="F341" s="169"/>
      <c r="G341" s="169"/>
      <c r="H341" s="85"/>
      <c r="I341" s="37"/>
    </row>
    <row r="342" spans="1:11" s="2" customFormat="1" ht="15.75" customHeight="1">
      <c r="A342" s="476"/>
      <c r="B342" s="477"/>
      <c r="C342" s="478" t="s">
        <v>149</v>
      </c>
      <c r="D342" s="479"/>
      <c r="E342" s="480"/>
      <c r="F342" s="481"/>
      <c r="G342" s="481"/>
      <c r="H342" s="482"/>
      <c r="I342" s="37"/>
    </row>
    <row r="343" spans="1:11" s="2" customFormat="1" ht="12" customHeight="1">
      <c r="A343" s="173"/>
      <c r="B343" s="173"/>
      <c r="C343" s="174"/>
      <c r="D343" s="175"/>
      <c r="E343" s="176"/>
      <c r="F343" s="177"/>
      <c r="G343" s="177"/>
      <c r="H343" s="178"/>
      <c r="I343" s="37"/>
    </row>
    <row r="344" spans="1:11" s="2" customFormat="1" ht="12" customHeight="1">
      <c r="A344" s="494" t="s">
        <v>110</v>
      </c>
      <c r="B344" s="477"/>
      <c r="C344" s="496" t="s">
        <v>427</v>
      </c>
      <c r="D344" s="479"/>
      <c r="E344" s="480"/>
      <c r="F344" s="481"/>
      <c r="G344" s="481"/>
      <c r="H344" s="497"/>
      <c r="I344" s="37"/>
    </row>
    <row r="345" spans="1:11" s="2" customFormat="1" ht="12">
      <c r="A345" s="93"/>
      <c r="B345" s="93"/>
      <c r="C345" s="115"/>
      <c r="D345" s="86"/>
      <c r="E345" s="83"/>
      <c r="F345" s="87"/>
      <c r="G345" s="87"/>
      <c r="H345" s="85"/>
      <c r="I345" s="37"/>
    </row>
    <row r="346" spans="1:11" s="306" customFormat="1" ht="17.25" customHeight="1">
      <c r="A346" s="580" t="s">
        <v>429</v>
      </c>
      <c r="B346" s="580" t="s">
        <v>48</v>
      </c>
      <c r="C346" s="585" t="s">
        <v>431</v>
      </c>
      <c r="D346" s="582"/>
      <c r="E346" s="588"/>
      <c r="F346" s="591"/>
      <c r="G346" s="591"/>
      <c r="H346" s="590"/>
      <c r="I346" s="541"/>
      <c r="J346" s="542"/>
      <c r="K346" s="542"/>
    </row>
    <row r="347" spans="1:11" s="306" customFormat="1" ht="12">
      <c r="A347" s="332"/>
      <c r="B347" s="147"/>
      <c r="C347" s="549"/>
      <c r="D347" s="327"/>
      <c r="E347" s="557"/>
      <c r="F347" s="329"/>
      <c r="G347" s="329"/>
      <c r="H347" s="330"/>
      <c r="I347" s="541"/>
      <c r="J347" s="542"/>
      <c r="K347" s="542"/>
    </row>
    <row r="348" spans="1:11" s="306" customFormat="1" ht="92.25" customHeight="1">
      <c r="A348" s="554"/>
      <c r="B348" s="554"/>
      <c r="C348" s="603" t="s">
        <v>652</v>
      </c>
      <c r="D348" s="555"/>
      <c r="E348" s="555"/>
      <c r="F348" s="556"/>
      <c r="G348" s="556"/>
      <c r="H348" s="555"/>
    </row>
    <row r="349" spans="1:11" s="306" customFormat="1" ht="147" customHeight="1">
      <c r="A349" s="554"/>
      <c r="B349" s="554"/>
      <c r="C349" s="603" t="s">
        <v>653</v>
      </c>
      <c r="D349" s="555"/>
      <c r="E349" s="555"/>
      <c r="F349" s="556"/>
      <c r="G349" s="556"/>
      <c r="H349" s="555"/>
    </row>
    <row r="350" spans="1:11" s="306" customFormat="1" ht="54" customHeight="1">
      <c r="A350" s="554"/>
      <c r="B350" s="554"/>
      <c r="C350" s="603" t="s">
        <v>432</v>
      </c>
      <c r="D350" s="555"/>
      <c r="E350" s="555"/>
      <c r="F350" s="556"/>
      <c r="G350" s="556"/>
      <c r="H350" s="555"/>
    </row>
    <row r="351" spans="1:11" s="306" customFormat="1" ht="12">
      <c r="A351" s="332"/>
      <c r="B351" s="147"/>
      <c r="C351" s="549"/>
      <c r="D351" s="327"/>
      <c r="E351" s="557"/>
      <c r="F351" s="558"/>
      <c r="G351" s="558"/>
      <c r="H351" s="330"/>
      <c r="I351" s="543"/>
      <c r="J351" s="542"/>
      <c r="K351" s="542"/>
    </row>
    <row r="352" spans="1:11" s="306" customFormat="1" ht="18" customHeight="1">
      <c r="A352" s="547" t="s">
        <v>193</v>
      </c>
      <c r="B352" s="547" t="s">
        <v>433</v>
      </c>
      <c r="C352" s="599" t="s">
        <v>434</v>
      </c>
      <c r="D352" s="211"/>
      <c r="E352" s="594"/>
      <c r="F352" s="319"/>
      <c r="G352" s="319"/>
      <c r="H352" s="320"/>
      <c r="I352" s="543"/>
      <c r="J352" s="542"/>
      <c r="K352" s="542"/>
    </row>
    <row r="353" spans="1:11" s="306" customFormat="1" ht="123" customHeight="1">
      <c r="A353" s="332"/>
      <c r="B353" s="147"/>
      <c r="C353" s="597" t="s">
        <v>654</v>
      </c>
      <c r="D353" s="317"/>
      <c r="E353" s="592"/>
      <c r="F353" s="772"/>
      <c r="G353" s="772"/>
      <c r="H353" s="767"/>
      <c r="I353" s="543"/>
      <c r="J353" s="542"/>
      <c r="K353" s="542"/>
    </row>
    <row r="354" spans="1:11" s="306" customFormat="1" ht="15.75" customHeight="1">
      <c r="A354" s="332"/>
      <c r="B354" s="147"/>
      <c r="C354" s="597" t="s">
        <v>76</v>
      </c>
      <c r="D354" s="317"/>
      <c r="E354" s="592"/>
      <c r="F354" s="772"/>
      <c r="G354" s="772"/>
      <c r="H354" s="767"/>
      <c r="I354" s="543"/>
      <c r="J354" s="542"/>
      <c r="K354" s="542"/>
    </row>
    <row r="355" spans="1:11" s="544" customFormat="1" ht="15.75" customHeight="1">
      <c r="A355" s="191" t="s">
        <v>430</v>
      </c>
      <c r="B355" s="148"/>
      <c r="C355" s="215" t="s">
        <v>456</v>
      </c>
      <c r="D355" s="605" t="s">
        <v>65</v>
      </c>
      <c r="E355" s="606">
        <v>9</v>
      </c>
      <c r="F355" s="773"/>
      <c r="G355" s="773"/>
      <c r="H355" s="774"/>
      <c r="I355" s="543"/>
      <c r="J355" s="541"/>
      <c r="K355" s="541"/>
    </row>
    <row r="356" spans="1:11" s="306" customFormat="1" ht="15" customHeight="1">
      <c r="A356" s="332"/>
      <c r="B356" s="147"/>
      <c r="C356" s="549"/>
      <c r="D356" s="327"/>
      <c r="E356" s="562"/>
      <c r="F356" s="329"/>
      <c r="G356" s="329"/>
      <c r="H356" s="330"/>
      <c r="I356" s="543"/>
      <c r="J356" s="542"/>
      <c r="K356" s="542"/>
    </row>
    <row r="357" spans="1:11" s="306" customFormat="1" ht="22.5" customHeight="1">
      <c r="A357" s="547" t="s">
        <v>466</v>
      </c>
      <c r="B357" s="547" t="s">
        <v>438</v>
      </c>
      <c r="C357" s="599" t="s">
        <v>439</v>
      </c>
      <c r="D357" s="211"/>
      <c r="E357" s="594"/>
      <c r="F357" s="319"/>
      <c r="G357" s="319"/>
      <c r="H357" s="320"/>
      <c r="I357" s="543"/>
      <c r="J357" s="542"/>
      <c r="K357" s="542"/>
    </row>
    <row r="358" spans="1:11" s="306" customFormat="1" ht="88.5" customHeight="1">
      <c r="A358" s="332"/>
      <c r="B358" s="147"/>
      <c r="C358" s="597" t="s">
        <v>440</v>
      </c>
      <c r="D358" s="317"/>
      <c r="E358" s="592"/>
      <c r="F358" s="772"/>
      <c r="G358" s="772"/>
      <c r="H358" s="767"/>
      <c r="I358" s="543"/>
      <c r="J358" s="542"/>
      <c r="K358" s="542"/>
    </row>
    <row r="359" spans="1:11" s="306" customFormat="1" ht="15.75" customHeight="1">
      <c r="A359" s="332"/>
      <c r="B359" s="147"/>
      <c r="C359" s="597" t="s">
        <v>76</v>
      </c>
      <c r="D359" s="317"/>
      <c r="E359" s="592"/>
      <c r="F359" s="772"/>
      <c r="G359" s="772"/>
      <c r="H359" s="767"/>
      <c r="I359" s="543"/>
      <c r="J359" s="542"/>
      <c r="K359" s="542"/>
    </row>
    <row r="360" spans="1:11" s="544" customFormat="1" ht="15.75" customHeight="1">
      <c r="A360" s="546" t="s">
        <v>467</v>
      </c>
      <c r="B360" s="547"/>
      <c r="C360" s="597" t="s">
        <v>442</v>
      </c>
      <c r="D360" s="211" t="s">
        <v>65</v>
      </c>
      <c r="E360" s="604">
        <v>10</v>
      </c>
      <c r="F360" s="775"/>
      <c r="G360" s="775"/>
      <c r="H360" s="776"/>
      <c r="I360" s="543"/>
      <c r="J360" s="541"/>
      <c r="K360" s="541"/>
    </row>
    <row r="361" spans="1:11" s="544" customFormat="1" ht="15.75" customHeight="1">
      <c r="A361" s="546" t="s">
        <v>468</v>
      </c>
      <c r="B361" s="547"/>
      <c r="C361" s="597" t="s">
        <v>457</v>
      </c>
      <c r="D361" s="211" t="s">
        <v>65</v>
      </c>
      <c r="E361" s="604">
        <v>14</v>
      </c>
      <c r="F361" s="775"/>
      <c r="G361" s="775"/>
      <c r="H361" s="776"/>
      <c r="I361" s="543"/>
      <c r="J361" s="541"/>
      <c r="K361" s="541"/>
    </row>
    <row r="362" spans="1:11" s="544" customFormat="1" ht="15.75" customHeight="1">
      <c r="A362" s="546" t="s">
        <v>469</v>
      </c>
      <c r="B362" s="547"/>
      <c r="C362" s="597" t="s">
        <v>458</v>
      </c>
      <c r="D362" s="211" t="s">
        <v>65</v>
      </c>
      <c r="E362" s="604">
        <v>3</v>
      </c>
      <c r="F362" s="775"/>
      <c r="G362" s="775"/>
      <c r="H362" s="776"/>
      <c r="I362" s="543"/>
      <c r="J362" s="541"/>
      <c r="K362" s="541"/>
    </row>
    <row r="363" spans="1:11" s="544" customFormat="1" ht="15.75" customHeight="1">
      <c r="A363" s="191" t="s">
        <v>470</v>
      </c>
      <c r="B363" s="148"/>
      <c r="C363" s="215" t="s">
        <v>459</v>
      </c>
      <c r="D363" s="605" t="s">
        <v>65</v>
      </c>
      <c r="E363" s="606">
        <v>5</v>
      </c>
      <c r="F363" s="773"/>
      <c r="G363" s="773"/>
      <c r="H363" s="774"/>
      <c r="I363" s="543"/>
      <c r="J363" s="541"/>
      <c r="K363" s="541"/>
    </row>
    <row r="364" spans="1:11" s="306" customFormat="1" ht="10.5" customHeight="1">
      <c r="A364" s="548"/>
      <c r="B364" s="147"/>
      <c r="C364" s="549"/>
      <c r="D364" s="327"/>
      <c r="E364" s="563"/>
      <c r="F364" s="550"/>
      <c r="G364" s="550"/>
      <c r="H364" s="330"/>
      <c r="I364" s="543"/>
      <c r="J364" s="542"/>
      <c r="K364" s="542"/>
    </row>
    <row r="365" spans="1:11" s="306" customFormat="1" ht="20.25" customHeight="1">
      <c r="A365" s="546" t="s">
        <v>471</v>
      </c>
      <c r="B365" s="547" t="s">
        <v>443</v>
      </c>
      <c r="C365" s="559" t="s">
        <v>47</v>
      </c>
      <c r="D365" s="327"/>
      <c r="E365" s="327"/>
      <c r="F365" s="328"/>
      <c r="G365" s="328"/>
      <c r="H365" s="566"/>
      <c r="I365" s="541"/>
      <c r="J365" s="542"/>
      <c r="K365" s="542"/>
    </row>
    <row r="366" spans="1:11" s="306" customFormat="1" ht="11.25" customHeight="1">
      <c r="A366" s="546"/>
      <c r="B366" s="547"/>
      <c r="C366" s="559"/>
      <c r="D366" s="327"/>
      <c r="E366" s="327"/>
      <c r="F366" s="328"/>
      <c r="G366" s="328"/>
      <c r="H366" s="566"/>
      <c r="I366" s="541"/>
      <c r="J366" s="542"/>
      <c r="K366" s="542"/>
    </row>
    <row r="367" spans="1:11" s="306" customFormat="1" ht="158.25" customHeight="1">
      <c r="A367" s="332"/>
      <c r="B367" s="147"/>
      <c r="C367" s="213" t="s">
        <v>655</v>
      </c>
      <c r="D367" s="327"/>
      <c r="E367" s="327"/>
      <c r="F367" s="328"/>
      <c r="G367" s="328"/>
      <c r="H367" s="566"/>
      <c r="I367" s="541"/>
      <c r="J367" s="542"/>
      <c r="K367" s="542"/>
    </row>
    <row r="368" spans="1:11" s="306" customFormat="1" ht="49.5" customHeight="1">
      <c r="A368" s="335" t="s">
        <v>472</v>
      </c>
      <c r="B368" s="156"/>
      <c r="C368" s="567" t="s">
        <v>444</v>
      </c>
      <c r="D368" s="165" t="s">
        <v>420</v>
      </c>
      <c r="E368" s="552">
        <v>1</v>
      </c>
      <c r="F368" s="166"/>
      <c r="G368" s="166"/>
      <c r="H368" s="267"/>
      <c r="I368" s="541"/>
      <c r="J368" s="542"/>
      <c r="K368" s="542"/>
    </row>
    <row r="369" spans="1:11" s="306" customFormat="1" ht="11.25" customHeight="1">
      <c r="A369" s="327"/>
      <c r="B369" s="147"/>
      <c r="C369" s="549"/>
      <c r="D369" s="327"/>
      <c r="E369" s="563"/>
      <c r="F369" s="329"/>
      <c r="G369" s="329"/>
      <c r="H369" s="334"/>
      <c r="I369" s="541"/>
      <c r="J369" s="542"/>
      <c r="K369" s="542"/>
    </row>
    <row r="370" spans="1:11" s="306" customFormat="1" ht="18.75" customHeight="1">
      <c r="A370" s="580" t="s">
        <v>429</v>
      </c>
      <c r="B370" s="580"/>
      <c r="C370" s="585" t="s">
        <v>445</v>
      </c>
      <c r="D370" s="582"/>
      <c r="E370" s="582"/>
      <c r="F370" s="586"/>
      <c r="G370" s="586"/>
      <c r="H370" s="584"/>
      <c r="I370" s="541"/>
      <c r="J370" s="542"/>
      <c r="K370" s="542"/>
    </row>
    <row r="371" spans="1:11" s="306" customFormat="1" ht="12">
      <c r="A371" s="332"/>
      <c r="B371" s="147"/>
      <c r="C371" s="549"/>
      <c r="D371" s="327"/>
      <c r="E371" s="564"/>
      <c r="F371" s="329"/>
      <c r="G371" s="329"/>
      <c r="H371" s="330"/>
      <c r="I371" s="541"/>
      <c r="J371" s="542"/>
      <c r="K371" s="542"/>
    </row>
    <row r="372" spans="1:11" s="306" customFormat="1" ht="18" customHeight="1">
      <c r="A372" s="580" t="s">
        <v>198</v>
      </c>
      <c r="B372" s="580" t="s">
        <v>49</v>
      </c>
      <c r="C372" s="585" t="s">
        <v>447</v>
      </c>
      <c r="D372" s="582"/>
      <c r="E372" s="582"/>
      <c r="F372" s="586"/>
      <c r="G372" s="586"/>
      <c r="H372" s="584"/>
      <c r="I372" s="543"/>
      <c r="J372" s="542"/>
      <c r="K372" s="542"/>
    </row>
    <row r="373" spans="1:11" s="306" customFormat="1" ht="153.75" customHeight="1">
      <c r="A373" s="332"/>
      <c r="B373" s="147"/>
      <c r="C373" s="597" t="s">
        <v>656</v>
      </c>
      <c r="D373" s="317"/>
      <c r="E373" s="595"/>
      <c r="F373" s="593"/>
      <c r="G373" s="593"/>
      <c r="H373" s="320"/>
      <c r="I373" s="543"/>
      <c r="J373" s="542"/>
      <c r="K373" s="542"/>
    </row>
    <row r="374" spans="1:11" s="306" customFormat="1" ht="12">
      <c r="A374" s="332"/>
      <c r="B374" s="147"/>
      <c r="C374" s="597"/>
      <c r="D374" s="317"/>
      <c r="E374" s="595"/>
      <c r="F374" s="319"/>
      <c r="G374" s="319"/>
      <c r="H374" s="320"/>
      <c r="I374" s="543"/>
      <c r="J374" s="542"/>
      <c r="K374" s="542"/>
    </row>
    <row r="375" spans="1:11" s="306" customFormat="1" ht="20.25" customHeight="1">
      <c r="A375" s="547" t="s">
        <v>194</v>
      </c>
      <c r="B375" s="547" t="s">
        <v>195</v>
      </c>
      <c r="C375" s="599" t="s">
        <v>142</v>
      </c>
      <c r="D375" s="211"/>
      <c r="E375" s="596"/>
      <c r="F375" s="319"/>
      <c r="G375" s="319"/>
      <c r="H375" s="320"/>
      <c r="I375" s="543"/>
      <c r="J375" s="542"/>
      <c r="K375" s="542"/>
    </row>
    <row r="376" spans="1:11" s="306" customFormat="1" ht="43.5" customHeight="1">
      <c r="A376" s="332"/>
      <c r="B376" s="147"/>
      <c r="C376" s="600" t="s">
        <v>448</v>
      </c>
      <c r="D376" s="317"/>
      <c r="E376" s="595"/>
      <c r="F376" s="593"/>
      <c r="G376" s="593"/>
      <c r="H376" s="320"/>
      <c r="I376" s="543"/>
      <c r="J376" s="542"/>
      <c r="K376" s="542"/>
    </row>
    <row r="377" spans="1:11" s="306" customFormat="1" ht="16.5" customHeight="1">
      <c r="A377" s="332"/>
      <c r="B377" s="147"/>
      <c r="C377" s="600" t="s">
        <v>657</v>
      </c>
      <c r="D377" s="317"/>
      <c r="E377" s="595"/>
      <c r="F377" s="772"/>
      <c r="G377" s="772"/>
      <c r="H377" s="767"/>
      <c r="I377" s="543"/>
      <c r="J377" s="542"/>
      <c r="K377" s="542"/>
    </row>
    <row r="378" spans="1:11" s="306" customFormat="1" ht="16.5" customHeight="1">
      <c r="A378" s="332"/>
      <c r="B378" s="147"/>
      <c r="C378" s="600" t="s">
        <v>76</v>
      </c>
      <c r="D378" s="317"/>
      <c r="E378" s="595"/>
      <c r="F378" s="766"/>
      <c r="G378" s="766"/>
      <c r="H378" s="767"/>
      <c r="I378" s="543"/>
      <c r="J378" s="542"/>
      <c r="K378" s="542"/>
    </row>
    <row r="379" spans="1:11" s="306" customFormat="1" ht="34.5" customHeight="1">
      <c r="A379" s="548" t="s">
        <v>473</v>
      </c>
      <c r="B379" s="147"/>
      <c r="C379" s="600" t="s">
        <v>604</v>
      </c>
      <c r="D379" s="317" t="s">
        <v>409</v>
      </c>
      <c r="E379" s="608">
        <v>460</v>
      </c>
      <c r="F379" s="766"/>
      <c r="G379" s="766"/>
      <c r="H379" s="770"/>
      <c r="I379" s="543"/>
      <c r="J379" s="542"/>
      <c r="K379" s="542"/>
    </row>
    <row r="380" spans="1:11" s="306" customFormat="1" ht="30" customHeight="1">
      <c r="A380" s="164" t="s">
        <v>474</v>
      </c>
      <c r="B380" s="160"/>
      <c r="C380" s="610" t="s">
        <v>605</v>
      </c>
      <c r="D380" s="198" t="s">
        <v>409</v>
      </c>
      <c r="E380" s="613">
        <v>30</v>
      </c>
      <c r="F380" s="777"/>
      <c r="G380" s="777"/>
      <c r="H380" s="759"/>
      <c r="I380" s="543"/>
      <c r="J380" s="542"/>
      <c r="K380" s="542"/>
    </row>
    <row r="381" spans="1:11" s="306" customFormat="1" ht="29.25" customHeight="1">
      <c r="A381" s="568" t="s">
        <v>475</v>
      </c>
      <c r="B381" s="156"/>
      <c r="C381" s="611" t="s">
        <v>606</v>
      </c>
      <c r="D381" s="200" t="s">
        <v>409</v>
      </c>
      <c r="E381" s="300">
        <v>850</v>
      </c>
      <c r="F381" s="771"/>
      <c r="G381" s="771"/>
      <c r="H381" s="761"/>
      <c r="I381" s="543"/>
      <c r="J381" s="542"/>
      <c r="K381" s="542"/>
    </row>
    <row r="382" spans="1:11" s="306" customFormat="1" ht="12">
      <c r="A382" s="327"/>
      <c r="B382" s="147"/>
      <c r="C382" s="570"/>
      <c r="D382" s="327"/>
      <c r="E382" s="564"/>
      <c r="F382" s="329"/>
      <c r="G382" s="329"/>
      <c r="H382" s="330"/>
      <c r="I382" s="543"/>
      <c r="J382" s="542"/>
      <c r="K382" s="542"/>
    </row>
    <row r="383" spans="1:11" s="306" customFormat="1" ht="18.75" customHeight="1">
      <c r="A383" s="547" t="s">
        <v>197</v>
      </c>
      <c r="B383" s="547" t="s">
        <v>196</v>
      </c>
      <c r="C383" s="601" t="s">
        <v>143</v>
      </c>
      <c r="D383" s="211"/>
      <c r="E383" s="596"/>
      <c r="F383" s="766"/>
      <c r="G383" s="766"/>
      <c r="H383" s="767"/>
      <c r="I383" s="543"/>
      <c r="J383" s="542"/>
      <c r="K383" s="542"/>
    </row>
    <row r="384" spans="1:11" s="306" customFormat="1" ht="35.25" customHeight="1">
      <c r="A384" s="571" t="s">
        <v>435</v>
      </c>
      <c r="B384" s="147"/>
      <c r="C384" s="614" t="s">
        <v>461</v>
      </c>
      <c r="D384" s="317" t="s">
        <v>409</v>
      </c>
      <c r="E384" s="608">
        <v>70</v>
      </c>
      <c r="F384" s="766"/>
      <c r="G384" s="766"/>
      <c r="H384" s="770"/>
      <c r="I384" s="543"/>
      <c r="J384" s="542"/>
      <c r="K384" s="542"/>
    </row>
    <row r="385" spans="1:11" s="306" customFormat="1" ht="32.25" customHeight="1">
      <c r="A385" s="615" t="s">
        <v>436</v>
      </c>
      <c r="B385" s="156"/>
      <c r="C385" s="616" t="s">
        <v>462</v>
      </c>
      <c r="D385" s="200" t="s">
        <v>409</v>
      </c>
      <c r="E385" s="300">
        <v>30</v>
      </c>
      <c r="F385" s="771"/>
      <c r="G385" s="771"/>
      <c r="H385" s="761"/>
      <c r="I385" s="543"/>
      <c r="J385" s="542"/>
      <c r="K385" s="542"/>
    </row>
    <row r="386" spans="1:11" s="306" customFormat="1" ht="12">
      <c r="A386" s="332"/>
      <c r="B386" s="147"/>
      <c r="C386" s="570"/>
      <c r="D386" s="327"/>
      <c r="E386" s="564"/>
      <c r="F386" s="329"/>
      <c r="G386" s="329"/>
      <c r="H386" s="320"/>
      <c r="I386" s="543"/>
      <c r="J386" s="542"/>
      <c r="K386" s="542"/>
    </row>
    <row r="387" spans="1:11" s="306" customFormat="1" ht="19.5" customHeight="1">
      <c r="A387" s="547" t="s">
        <v>437</v>
      </c>
      <c r="B387" s="547" t="s">
        <v>449</v>
      </c>
      <c r="C387" s="559" t="s">
        <v>450</v>
      </c>
      <c r="D387" s="546"/>
      <c r="E387" s="569"/>
      <c r="F387" s="766"/>
      <c r="G387" s="766"/>
      <c r="H387" s="767"/>
      <c r="I387" s="543"/>
      <c r="J387" s="542"/>
      <c r="K387" s="542"/>
    </row>
    <row r="388" spans="1:11" s="544" customFormat="1" ht="38.25" customHeight="1">
      <c r="A388" s="546" t="s">
        <v>441</v>
      </c>
      <c r="B388" s="547"/>
      <c r="C388" s="617" t="s">
        <v>463</v>
      </c>
      <c r="D388" s="317" t="s">
        <v>54</v>
      </c>
      <c r="E388" s="608">
        <v>230</v>
      </c>
      <c r="F388" s="766"/>
      <c r="G388" s="766"/>
      <c r="H388" s="770"/>
      <c r="I388" s="541"/>
      <c r="J388" s="541"/>
      <c r="K388" s="541"/>
    </row>
    <row r="389" spans="1:11" s="544" customFormat="1" ht="36" customHeight="1">
      <c r="A389" s="191" t="s">
        <v>476</v>
      </c>
      <c r="B389" s="148"/>
      <c r="C389" s="618" t="s">
        <v>464</v>
      </c>
      <c r="D389" s="200" t="s">
        <v>65</v>
      </c>
      <c r="E389" s="300">
        <v>8</v>
      </c>
      <c r="F389" s="771"/>
      <c r="G389" s="771"/>
      <c r="H389" s="761"/>
      <c r="I389" s="543"/>
      <c r="J389" s="541"/>
      <c r="K389" s="541"/>
    </row>
    <row r="390" spans="1:11" s="544" customFormat="1" ht="15" customHeight="1">
      <c r="A390" s="546"/>
      <c r="B390" s="547"/>
      <c r="C390" s="572"/>
      <c r="D390" s="546"/>
      <c r="E390" s="560"/>
      <c r="F390" s="561"/>
      <c r="G390" s="561"/>
      <c r="H390" s="553"/>
      <c r="I390" s="541"/>
      <c r="J390" s="541"/>
      <c r="K390" s="541"/>
    </row>
    <row r="391" spans="1:11" s="306" customFormat="1" ht="18.75" customHeight="1">
      <c r="A391" s="580" t="s">
        <v>198</v>
      </c>
      <c r="B391" s="580"/>
      <c r="C391" s="585" t="s">
        <v>451</v>
      </c>
      <c r="D391" s="582"/>
      <c r="E391" s="582"/>
      <c r="F391" s="586"/>
      <c r="G391" s="586"/>
      <c r="H391" s="584"/>
      <c r="I391" s="541"/>
      <c r="J391" s="542"/>
      <c r="K391" s="542"/>
    </row>
    <row r="392" spans="1:11" s="306" customFormat="1" ht="12">
      <c r="A392" s="332"/>
      <c r="B392" s="147"/>
      <c r="C392" s="549"/>
      <c r="D392" s="327"/>
      <c r="E392" s="563"/>
      <c r="F392" s="573"/>
      <c r="G392" s="573"/>
      <c r="H392" s="330"/>
      <c r="I392" s="541"/>
      <c r="J392" s="542"/>
      <c r="K392" s="542"/>
    </row>
    <row r="393" spans="1:11" s="306" customFormat="1" ht="18.75" customHeight="1">
      <c r="A393" s="580" t="s">
        <v>446</v>
      </c>
      <c r="B393" s="580" t="s">
        <v>452</v>
      </c>
      <c r="C393" s="587" t="s">
        <v>453</v>
      </c>
      <c r="D393" s="580"/>
      <c r="E393" s="588"/>
      <c r="F393" s="589"/>
      <c r="G393" s="589"/>
      <c r="H393" s="590"/>
      <c r="I393" s="541"/>
      <c r="J393" s="542"/>
      <c r="K393" s="542"/>
    </row>
    <row r="394" spans="1:11" s="306" customFormat="1" ht="14.25" customHeight="1">
      <c r="A394" s="554"/>
      <c r="B394" s="554"/>
      <c r="C394" s="574"/>
      <c r="D394" s="554"/>
      <c r="E394" s="575"/>
      <c r="F394" s="576"/>
      <c r="G394" s="576"/>
      <c r="H394" s="577"/>
      <c r="I394" s="541"/>
      <c r="J394" s="542"/>
      <c r="K394" s="542"/>
    </row>
    <row r="395" spans="1:11" s="306" customFormat="1" ht="105.75" customHeight="1">
      <c r="A395" s="548" t="s">
        <v>199</v>
      </c>
      <c r="B395" s="147"/>
      <c r="C395" s="747" t="s">
        <v>658</v>
      </c>
      <c r="D395" s="317"/>
      <c r="E395" s="595"/>
      <c r="F395" s="772"/>
      <c r="G395" s="772"/>
      <c r="H395" s="767"/>
      <c r="I395" s="541"/>
      <c r="J395" s="542"/>
      <c r="K395" s="542"/>
    </row>
    <row r="396" spans="1:11" s="306" customFormat="1" ht="17.25" customHeight="1">
      <c r="A396" s="327"/>
      <c r="B396" s="147"/>
      <c r="C396" s="597" t="s">
        <v>76</v>
      </c>
      <c r="D396" s="317"/>
      <c r="E396" s="595"/>
      <c r="F396" s="766"/>
      <c r="G396" s="766"/>
      <c r="H396" s="767"/>
      <c r="I396" s="541"/>
      <c r="J396" s="542"/>
      <c r="K396" s="542"/>
    </row>
    <row r="397" spans="1:11" s="544" customFormat="1" ht="17.25" customHeight="1">
      <c r="A397" s="148" t="s">
        <v>477</v>
      </c>
      <c r="B397" s="148"/>
      <c r="C397" s="215" t="s">
        <v>460</v>
      </c>
      <c r="D397" s="605" t="s">
        <v>65</v>
      </c>
      <c r="E397" s="606">
        <v>4</v>
      </c>
      <c r="F397" s="773"/>
      <c r="G397" s="773"/>
      <c r="H397" s="774"/>
      <c r="I397" s="541"/>
      <c r="J397" s="541"/>
      <c r="K397" s="541"/>
    </row>
    <row r="398" spans="1:11" s="544" customFormat="1" ht="17.25" customHeight="1">
      <c r="A398" s="547"/>
      <c r="B398" s="547"/>
      <c r="C398" s="549"/>
      <c r="D398" s="546"/>
      <c r="E398" s="560"/>
      <c r="F398" s="561"/>
      <c r="G398" s="561"/>
      <c r="H398" s="553"/>
      <c r="I398" s="541"/>
      <c r="J398" s="541"/>
      <c r="K398" s="541"/>
    </row>
    <row r="399" spans="1:11" s="306" customFormat="1" ht="18.75" customHeight="1">
      <c r="A399" s="580" t="s">
        <v>446</v>
      </c>
      <c r="B399" s="580"/>
      <c r="C399" s="585" t="s">
        <v>454</v>
      </c>
      <c r="D399" s="582"/>
      <c r="E399" s="582"/>
      <c r="F399" s="586"/>
      <c r="G399" s="586"/>
      <c r="H399" s="584"/>
      <c r="I399" s="541"/>
      <c r="J399" s="542"/>
      <c r="K399" s="542"/>
    </row>
    <row r="400" spans="1:11" s="306" customFormat="1" ht="12">
      <c r="A400" s="335"/>
      <c r="B400" s="156"/>
      <c r="C400" s="551"/>
      <c r="D400" s="165"/>
      <c r="E400" s="578"/>
      <c r="F400" s="565"/>
      <c r="G400" s="565"/>
      <c r="H400" s="579"/>
      <c r="I400" s="541"/>
      <c r="J400" s="542"/>
      <c r="K400" s="542"/>
    </row>
    <row r="401" spans="1:9" s="306" customFormat="1" ht="12">
      <c r="A401" s="580"/>
      <c r="B401" s="580"/>
      <c r="C401" s="581" t="s">
        <v>455</v>
      </c>
      <c r="D401" s="582"/>
      <c r="E401" s="582"/>
      <c r="F401" s="583"/>
      <c r="G401" s="583"/>
      <c r="H401" s="584"/>
    </row>
    <row r="402" spans="1:9" s="2" customFormat="1" ht="12">
      <c r="A402" s="93"/>
      <c r="B402" s="93"/>
      <c r="C402" s="115"/>
      <c r="D402" s="86"/>
      <c r="E402" s="83"/>
      <c r="F402" s="87"/>
      <c r="G402" s="87"/>
      <c r="H402" s="85"/>
      <c r="I402" s="37"/>
    </row>
    <row r="403" spans="1:9" s="312" customFormat="1" ht="12">
      <c r="A403" s="580" t="s">
        <v>578</v>
      </c>
      <c r="B403" s="580"/>
      <c r="C403" s="724" t="s">
        <v>579</v>
      </c>
      <c r="D403" s="582"/>
      <c r="E403" s="582"/>
      <c r="F403" s="725"/>
      <c r="G403" s="725"/>
      <c r="H403" s="584"/>
    </row>
    <row r="404" spans="1:9" s="312" customFormat="1" ht="12">
      <c r="A404" s="547"/>
      <c r="B404" s="547"/>
      <c r="C404" s="549"/>
      <c r="D404" s="327"/>
      <c r="E404" s="726"/>
      <c r="F404" s="727"/>
      <c r="G404" s="727"/>
      <c r="H404" s="728"/>
    </row>
    <row r="405" spans="1:9" s="312" customFormat="1" ht="48">
      <c r="A405" s="547" t="s">
        <v>580</v>
      </c>
      <c r="B405" s="547"/>
      <c r="C405" s="729" t="s">
        <v>677</v>
      </c>
      <c r="D405" s="327"/>
      <c r="E405" s="545"/>
      <c r="F405" s="730"/>
      <c r="G405" s="730"/>
      <c r="H405" s="330"/>
    </row>
    <row r="406" spans="1:9" s="312" customFormat="1" ht="24">
      <c r="A406" s="547"/>
      <c r="B406" s="547"/>
      <c r="C406" s="364" t="s">
        <v>581</v>
      </c>
      <c r="D406" s="327"/>
      <c r="E406" s="545"/>
      <c r="F406" s="730"/>
      <c r="G406" s="730"/>
      <c r="H406" s="330"/>
    </row>
    <row r="407" spans="1:9" s="312" customFormat="1" ht="12">
      <c r="A407" s="547"/>
      <c r="B407" s="547"/>
      <c r="C407" s="364" t="s">
        <v>582</v>
      </c>
      <c r="D407" s="327"/>
      <c r="E407" s="545"/>
      <c r="F407" s="730"/>
      <c r="G407" s="730"/>
      <c r="H407" s="330"/>
    </row>
    <row r="408" spans="1:9" s="312" customFormat="1" ht="12">
      <c r="A408" s="547"/>
      <c r="B408" s="547"/>
      <c r="C408" s="364" t="s">
        <v>583</v>
      </c>
      <c r="D408" s="327"/>
      <c r="E408" s="545"/>
      <c r="F408" s="730"/>
      <c r="G408" s="730"/>
      <c r="H408" s="330"/>
    </row>
    <row r="409" spans="1:9" s="312" customFormat="1" ht="24">
      <c r="A409" s="547"/>
      <c r="B409" s="547"/>
      <c r="C409" s="364" t="s">
        <v>584</v>
      </c>
      <c r="D409" s="327"/>
      <c r="E409" s="545"/>
      <c r="F409" s="730"/>
      <c r="G409" s="730"/>
      <c r="H409" s="330"/>
    </row>
    <row r="410" spans="1:9" s="312" customFormat="1" ht="12">
      <c r="A410" s="547"/>
      <c r="B410" s="547"/>
      <c r="C410" s="364" t="s">
        <v>585</v>
      </c>
      <c r="D410" s="327"/>
      <c r="E410" s="545"/>
      <c r="F410" s="730"/>
      <c r="G410" s="730"/>
      <c r="H410" s="330"/>
    </row>
    <row r="411" spans="1:9" s="312" customFormat="1" ht="12">
      <c r="A411" s="547"/>
      <c r="B411" s="547"/>
      <c r="C411" s="364" t="s">
        <v>586</v>
      </c>
      <c r="D411" s="327"/>
      <c r="E411" s="545"/>
      <c r="F411" s="730"/>
      <c r="G411" s="730"/>
      <c r="H411" s="330"/>
    </row>
    <row r="412" spans="1:9" s="312" customFormat="1" ht="12">
      <c r="A412" s="148"/>
      <c r="B412" s="148"/>
      <c r="C412" s="255" t="s">
        <v>76</v>
      </c>
      <c r="D412" s="731" t="s">
        <v>587</v>
      </c>
      <c r="E412" s="396">
        <v>1</v>
      </c>
      <c r="F412" s="732"/>
      <c r="G412" s="732"/>
      <c r="H412" s="267"/>
    </row>
    <row r="413" spans="1:9" s="312" customFormat="1" ht="12">
      <c r="A413" s="547"/>
      <c r="B413" s="547"/>
      <c r="C413" s="364"/>
      <c r="D413" s="546"/>
      <c r="E413" s="733"/>
      <c r="F413" s="730"/>
      <c r="G413" s="730"/>
      <c r="H413" s="734"/>
    </row>
    <row r="414" spans="1:9" s="312" customFormat="1" ht="12">
      <c r="A414" s="580"/>
      <c r="B414" s="580"/>
      <c r="C414" s="585" t="s">
        <v>588</v>
      </c>
      <c r="D414" s="582"/>
      <c r="E414" s="735"/>
      <c r="F414" s="725"/>
      <c r="G414" s="725"/>
      <c r="H414" s="584"/>
    </row>
    <row r="415" spans="1:9">
      <c r="A415" s="44"/>
      <c r="B415" s="44"/>
      <c r="C415" s="57"/>
      <c r="D415" s="46"/>
      <c r="E415" s="65"/>
      <c r="F415" s="58"/>
      <c r="G415" s="58"/>
      <c r="H415" s="70"/>
    </row>
    <row r="416" spans="1:9">
      <c r="A416" s="54"/>
      <c r="B416" s="54"/>
      <c r="C416" s="55"/>
      <c r="D416" s="45"/>
      <c r="E416" s="64"/>
      <c r="F416" s="56"/>
      <c r="G416" s="56"/>
      <c r="H416" s="70"/>
    </row>
    <row r="417" spans="1:8">
      <c r="A417" s="54"/>
      <c r="B417" s="54"/>
      <c r="C417" s="55"/>
      <c r="D417" s="45"/>
      <c r="E417" s="64"/>
      <c r="F417" s="56"/>
      <c r="G417" s="56"/>
      <c r="H417" s="70"/>
    </row>
    <row r="418" spans="1:8">
      <c r="A418" s="54"/>
      <c r="B418" s="54"/>
      <c r="C418" s="55"/>
      <c r="D418" s="45"/>
      <c r="E418" s="64"/>
      <c r="F418" s="56"/>
      <c r="G418" s="56"/>
      <c r="H418" s="70"/>
    </row>
    <row r="419" spans="1:8">
      <c r="A419" s="54"/>
      <c r="B419" s="54"/>
      <c r="C419" s="55"/>
      <c r="D419" s="45"/>
      <c r="E419" s="64"/>
      <c r="F419" s="56"/>
      <c r="G419" s="56"/>
      <c r="H419" s="70"/>
    </row>
    <row r="420" spans="1:8">
      <c r="A420" s="54"/>
      <c r="B420" s="54"/>
      <c r="C420" s="55"/>
      <c r="D420" s="45"/>
      <c r="E420" s="64"/>
      <c r="F420" s="56"/>
      <c r="G420" s="56"/>
      <c r="H420" s="70"/>
    </row>
    <row r="421" spans="1:8">
      <c r="A421" s="54"/>
      <c r="B421" s="54"/>
      <c r="C421" s="55"/>
      <c r="D421" s="45"/>
      <c r="E421" s="64"/>
      <c r="F421" s="56"/>
      <c r="G421" s="56"/>
      <c r="H421" s="70"/>
    </row>
    <row r="422" spans="1:8">
      <c r="A422" s="54"/>
      <c r="B422" s="54"/>
      <c r="C422" s="55"/>
      <c r="D422" s="45"/>
      <c r="E422" s="64"/>
      <c r="F422" s="56"/>
      <c r="G422" s="56"/>
      <c r="H422" s="70"/>
    </row>
    <row r="423" spans="1:8">
      <c r="A423" s="54"/>
      <c r="B423" s="54"/>
      <c r="C423" s="55"/>
      <c r="D423" s="45"/>
      <c r="E423" s="64"/>
      <c r="F423" s="56"/>
      <c r="G423" s="56"/>
      <c r="H423" s="70"/>
    </row>
    <row r="424" spans="1:8">
      <c r="A424" s="54"/>
      <c r="B424" s="54"/>
      <c r="C424" s="55"/>
      <c r="D424" s="45"/>
      <c r="E424" s="64"/>
      <c r="F424" s="56"/>
      <c r="G424" s="56"/>
      <c r="H424" s="70"/>
    </row>
    <row r="425" spans="1:8">
      <c r="A425" s="54"/>
      <c r="B425" s="54"/>
      <c r="C425" s="55"/>
      <c r="D425" s="45"/>
      <c r="E425" s="64"/>
      <c r="F425" s="56"/>
      <c r="G425" s="56"/>
      <c r="H425" s="70"/>
    </row>
    <row r="426" spans="1:8">
      <c r="A426" s="54"/>
      <c r="B426" s="54"/>
      <c r="C426" s="55"/>
      <c r="D426" s="45"/>
      <c r="E426" s="64"/>
      <c r="F426" s="56"/>
      <c r="G426" s="56"/>
      <c r="H426" s="70"/>
    </row>
    <row r="427" spans="1:8">
      <c r="A427" s="54"/>
      <c r="B427" s="54"/>
      <c r="C427" s="55"/>
      <c r="D427" s="45"/>
      <c r="E427" s="64"/>
      <c r="F427" s="56"/>
      <c r="G427" s="56"/>
      <c r="H427" s="70"/>
    </row>
    <row r="428" spans="1:8">
      <c r="A428" s="54"/>
      <c r="B428" s="54"/>
      <c r="C428" s="55"/>
      <c r="D428" s="45"/>
      <c r="E428" s="64"/>
      <c r="F428" s="56"/>
      <c r="G428" s="56"/>
      <c r="H428" s="70"/>
    </row>
    <row r="429" spans="1:8">
      <c r="A429" s="54"/>
      <c r="B429" s="54"/>
      <c r="C429" s="55"/>
      <c r="D429" s="45"/>
      <c r="E429" s="64"/>
      <c r="F429" s="56"/>
      <c r="G429" s="56"/>
      <c r="H429" s="70"/>
    </row>
    <row r="430" spans="1:8">
      <c r="A430" s="54"/>
      <c r="B430" s="54"/>
      <c r="C430" s="55"/>
      <c r="D430" s="45"/>
      <c r="E430" s="64"/>
      <c r="F430" s="56"/>
      <c r="G430" s="56"/>
      <c r="H430" s="70"/>
    </row>
    <row r="431" spans="1:8">
      <c r="A431" s="54"/>
      <c r="B431" s="54"/>
      <c r="C431" s="55"/>
      <c r="D431" s="45"/>
      <c r="E431" s="64"/>
      <c r="F431" s="56"/>
      <c r="G431" s="56"/>
      <c r="H431" s="70"/>
    </row>
    <row r="432" spans="1:8">
      <c r="A432" s="54"/>
      <c r="B432" s="54"/>
      <c r="C432" s="55"/>
      <c r="D432" s="45"/>
      <c r="E432" s="64"/>
      <c r="F432" s="56"/>
      <c r="G432" s="56"/>
      <c r="H432" s="70"/>
    </row>
    <row r="433" spans="1:8">
      <c r="A433" s="54"/>
      <c r="B433" s="54"/>
      <c r="C433" s="55"/>
      <c r="D433" s="45"/>
      <c r="E433" s="64"/>
      <c r="F433" s="56"/>
      <c r="G433" s="56"/>
      <c r="H433" s="70"/>
    </row>
    <row r="434" spans="1:8">
      <c r="A434" s="54"/>
      <c r="B434" s="54"/>
      <c r="C434" s="55"/>
      <c r="D434" s="45"/>
      <c r="E434" s="64"/>
      <c r="F434" s="56"/>
      <c r="G434" s="56"/>
      <c r="H434" s="70"/>
    </row>
    <row r="435" spans="1:8">
      <c r="A435" s="54"/>
      <c r="B435" s="54"/>
      <c r="C435" s="55"/>
      <c r="D435" s="45"/>
      <c r="E435" s="64"/>
      <c r="F435" s="56"/>
      <c r="G435" s="56"/>
      <c r="H435" s="70"/>
    </row>
    <row r="436" spans="1:8">
      <c r="A436" s="54"/>
      <c r="B436" s="54"/>
      <c r="C436" s="55"/>
      <c r="D436" s="45"/>
      <c r="E436" s="64"/>
      <c r="F436" s="56"/>
      <c r="G436" s="56"/>
      <c r="H436" s="70"/>
    </row>
    <row r="437" spans="1:8">
      <c r="A437" s="54"/>
      <c r="B437" s="54"/>
      <c r="C437" s="55"/>
      <c r="D437" s="45"/>
      <c r="E437" s="64"/>
      <c r="F437" s="56"/>
      <c r="G437" s="56"/>
      <c r="H437" s="70"/>
    </row>
    <row r="438" spans="1:8">
      <c r="A438" s="54"/>
      <c r="B438" s="54"/>
      <c r="C438" s="55"/>
      <c r="D438" s="45"/>
      <c r="E438" s="64"/>
      <c r="F438" s="56"/>
      <c r="G438" s="56"/>
      <c r="H438" s="70"/>
    </row>
    <row r="439" spans="1:8">
      <c r="A439" s="54"/>
      <c r="B439" s="54"/>
      <c r="C439" s="55"/>
      <c r="D439" s="45"/>
      <c r="E439" s="64"/>
      <c r="F439" s="56"/>
      <c r="G439" s="56"/>
      <c r="H439" s="70"/>
    </row>
    <row r="440" spans="1:8">
      <c r="A440" s="54"/>
      <c r="B440" s="54"/>
      <c r="C440" s="55"/>
      <c r="D440" s="45"/>
      <c r="E440" s="64"/>
      <c r="F440" s="56"/>
      <c r="G440" s="56"/>
      <c r="H440" s="70"/>
    </row>
    <row r="441" spans="1:8">
      <c r="A441" s="54"/>
      <c r="B441" s="54"/>
      <c r="C441" s="55"/>
      <c r="D441" s="45"/>
      <c r="E441" s="64"/>
      <c r="F441" s="56"/>
      <c r="G441" s="56"/>
      <c r="H441" s="70"/>
    </row>
    <row r="442" spans="1:8">
      <c r="A442" s="54"/>
      <c r="B442" s="54"/>
      <c r="C442" s="55"/>
      <c r="D442" s="45"/>
      <c r="E442" s="64"/>
      <c r="F442" s="56"/>
      <c r="G442" s="56"/>
      <c r="H442" s="70"/>
    </row>
    <row r="443" spans="1:8">
      <c r="A443" s="54"/>
      <c r="B443" s="54"/>
      <c r="C443" s="55"/>
      <c r="D443" s="45"/>
      <c r="E443" s="64"/>
      <c r="F443" s="56"/>
      <c r="G443" s="56"/>
      <c r="H443" s="70"/>
    </row>
    <row r="444" spans="1:8">
      <c r="A444" s="54"/>
      <c r="B444" s="54"/>
      <c r="C444" s="55"/>
      <c r="D444" s="45"/>
      <c r="E444" s="64"/>
      <c r="F444" s="56"/>
      <c r="G444" s="56"/>
      <c r="H444" s="70"/>
    </row>
    <row r="445" spans="1:8">
      <c r="A445" s="54"/>
      <c r="B445" s="54"/>
      <c r="C445" s="55"/>
      <c r="D445" s="45"/>
      <c r="E445" s="64"/>
      <c r="F445" s="56"/>
      <c r="G445" s="56"/>
      <c r="H445" s="70"/>
    </row>
    <row r="446" spans="1:8">
      <c r="A446" s="54"/>
      <c r="B446" s="54"/>
      <c r="C446" s="55"/>
      <c r="D446" s="45"/>
      <c r="E446" s="64"/>
      <c r="F446" s="56"/>
      <c r="G446" s="56"/>
      <c r="H446" s="70"/>
    </row>
    <row r="447" spans="1:8">
      <c r="A447" s="54"/>
      <c r="B447" s="54"/>
      <c r="C447" s="55"/>
      <c r="D447" s="45"/>
      <c r="E447" s="64"/>
      <c r="F447" s="56"/>
      <c r="G447" s="56"/>
      <c r="H447" s="70"/>
    </row>
    <row r="448" spans="1:8">
      <c r="A448" s="54"/>
      <c r="B448" s="54"/>
      <c r="C448" s="55"/>
      <c r="D448" s="45"/>
      <c r="E448" s="64"/>
      <c r="F448" s="56"/>
      <c r="G448" s="56"/>
      <c r="H448" s="70"/>
    </row>
    <row r="449" spans="1:8">
      <c r="A449" s="54"/>
      <c r="B449" s="54"/>
      <c r="C449" s="55"/>
      <c r="D449" s="45"/>
      <c r="E449" s="64"/>
      <c r="F449" s="56"/>
      <c r="G449" s="56"/>
      <c r="H449" s="70"/>
    </row>
    <row r="450" spans="1:8">
      <c r="A450" s="54"/>
      <c r="B450" s="54"/>
      <c r="C450" s="55"/>
      <c r="D450" s="45"/>
      <c r="E450" s="64"/>
      <c r="F450" s="56"/>
      <c r="G450" s="56"/>
      <c r="H450" s="70"/>
    </row>
    <row r="451" spans="1:8">
      <c r="A451" s="54"/>
      <c r="B451" s="54"/>
      <c r="C451" s="55"/>
      <c r="D451" s="45"/>
      <c r="E451" s="64"/>
      <c r="F451" s="56"/>
      <c r="G451" s="56"/>
      <c r="H451" s="70"/>
    </row>
    <row r="452" spans="1:8">
      <c r="A452" s="54"/>
      <c r="B452" s="54"/>
      <c r="C452" s="55"/>
      <c r="D452" s="45"/>
      <c r="E452" s="64"/>
      <c r="F452" s="56"/>
      <c r="G452" s="56"/>
      <c r="H452" s="70"/>
    </row>
    <row r="453" spans="1:8">
      <c r="A453" s="54"/>
      <c r="B453" s="54"/>
      <c r="C453" s="55"/>
      <c r="D453" s="45"/>
      <c r="E453" s="64"/>
      <c r="F453" s="56"/>
      <c r="G453" s="56"/>
      <c r="H453" s="70"/>
    </row>
    <row r="454" spans="1:8">
      <c r="A454" s="54"/>
      <c r="B454" s="54"/>
      <c r="C454" s="55"/>
      <c r="D454" s="45"/>
      <c r="E454" s="64"/>
      <c r="F454" s="56"/>
      <c r="G454" s="56"/>
      <c r="H454" s="70"/>
    </row>
    <row r="455" spans="1:8">
      <c r="A455" s="54"/>
      <c r="B455" s="54"/>
      <c r="C455" s="55"/>
      <c r="D455" s="45"/>
      <c r="E455" s="64"/>
      <c r="F455" s="56"/>
      <c r="G455" s="56"/>
      <c r="H455" s="70"/>
    </row>
    <row r="456" spans="1:8">
      <c r="A456" s="54"/>
      <c r="B456" s="54"/>
      <c r="C456" s="55"/>
      <c r="D456" s="45"/>
      <c r="E456" s="64"/>
      <c r="F456" s="56"/>
      <c r="G456" s="56"/>
      <c r="H456" s="70"/>
    </row>
    <row r="457" spans="1:8">
      <c r="A457" s="54"/>
      <c r="B457" s="54"/>
      <c r="C457" s="55"/>
      <c r="D457" s="45"/>
      <c r="E457" s="64"/>
      <c r="F457" s="56"/>
      <c r="G457" s="56"/>
      <c r="H457" s="70"/>
    </row>
    <row r="458" spans="1:8">
      <c r="A458" s="54"/>
      <c r="B458" s="54"/>
      <c r="C458" s="55"/>
      <c r="D458" s="45"/>
      <c r="E458" s="64"/>
      <c r="F458" s="56"/>
      <c r="G458" s="56"/>
      <c r="H458" s="70"/>
    </row>
    <row r="459" spans="1:8">
      <c r="A459" s="54"/>
      <c r="B459" s="54"/>
      <c r="C459" s="55"/>
      <c r="D459" s="45"/>
      <c r="E459" s="64"/>
      <c r="F459" s="56"/>
      <c r="G459" s="56"/>
      <c r="H459" s="70"/>
    </row>
    <row r="460" spans="1:8">
      <c r="A460" s="54"/>
      <c r="B460" s="54"/>
      <c r="C460" s="55"/>
      <c r="D460" s="45"/>
      <c r="E460" s="64"/>
      <c r="F460" s="56"/>
      <c r="G460" s="56"/>
      <c r="H460" s="70"/>
    </row>
    <row r="461" spans="1:8">
      <c r="A461" s="54"/>
      <c r="B461" s="54"/>
      <c r="C461" s="55"/>
      <c r="D461" s="45"/>
      <c r="E461" s="64"/>
      <c r="F461" s="56"/>
      <c r="G461" s="56"/>
      <c r="H461" s="70"/>
    </row>
    <row r="462" spans="1:8">
      <c r="A462" s="54"/>
      <c r="B462" s="54"/>
      <c r="C462" s="55"/>
      <c r="D462" s="45"/>
      <c r="E462" s="64"/>
      <c r="F462" s="56"/>
      <c r="G462" s="56"/>
      <c r="H462" s="70"/>
    </row>
    <row r="463" spans="1:8">
      <c r="A463" s="54"/>
      <c r="B463" s="54"/>
      <c r="C463" s="55"/>
      <c r="D463" s="45"/>
      <c r="E463" s="64"/>
      <c r="F463" s="56"/>
      <c r="G463" s="56"/>
      <c r="H463" s="70"/>
    </row>
    <row r="464" spans="1:8">
      <c r="A464" s="54"/>
      <c r="B464" s="54"/>
      <c r="C464" s="55"/>
      <c r="D464" s="45"/>
      <c r="E464" s="64"/>
      <c r="F464" s="56"/>
      <c r="G464" s="56"/>
      <c r="H464" s="70"/>
    </row>
    <row r="465" spans="1:8">
      <c r="A465" s="54"/>
      <c r="B465" s="54"/>
      <c r="C465" s="55"/>
      <c r="D465" s="45"/>
      <c r="E465" s="64"/>
      <c r="F465" s="56"/>
      <c r="G465" s="56"/>
      <c r="H465" s="70"/>
    </row>
    <row r="466" spans="1:8">
      <c r="A466" s="54"/>
      <c r="B466" s="54"/>
      <c r="C466" s="55"/>
      <c r="D466" s="45"/>
      <c r="E466" s="64"/>
      <c r="F466" s="56"/>
      <c r="G466" s="56"/>
      <c r="H466" s="70"/>
    </row>
    <row r="467" spans="1:8">
      <c r="A467" s="54"/>
      <c r="B467" s="54"/>
      <c r="C467" s="55"/>
      <c r="D467" s="45"/>
      <c r="E467" s="64"/>
      <c r="F467" s="56"/>
      <c r="G467" s="56"/>
      <c r="H467" s="70"/>
    </row>
    <row r="468" spans="1:8">
      <c r="A468" s="54"/>
      <c r="B468" s="54"/>
      <c r="C468" s="55"/>
      <c r="D468" s="45"/>
      <c r="E468" s="64"/>
      <c r="F468" s="56"/>
      <c r="G468" s="56"/>
      <c r="H468" s="70"/>
    </row>
    <row r="469" spans="1:8">
      <c r="A469" s="54"/>
      <c r="B469" s="54"/>
      <c r="C469" s="55"/>
      <c r="D469" s="45"/>
      <c r="E469" s="64"/>
      <c r="F469" s="56"/>
      <c r="G469" s="56"/>
      <c r="H469" s="70"/>
    </row>
    <row r="470" spans="1:8">
      <c r="A470" s="54"/>
      <c r="B470" s="54"/>
      <c r="C470" s="55"/>
      <c r="D470" s="45"/>
      <c r="E470" s="64"/>
      <c r="F470" s="56"/>
      <c r="G470" s="56"/>
      <c r="H470" s="70"/>
    </row>
    <row r="471" spans="1:8">
      <c r="A471" s="54"/>
      <c r="B471" s="54"/>
      <c r="C471" s="55"/>
      <c r="D471" s="45"/>
      <c r="E471" s="64"/>
      <c r="F471" s="56"/>
      <c r="G471" s="56"/>
      <c r="H471" s="70"/>
    </row>
    <row r="472" spans="1:8">
      <c r="A472" s="54"/>
      <c r="B472" s="54"/>
      <c r="C472" s="55"/>
      <c r="D472" s="45"/>
      <c r="E472" s="64"/>
      <c r="F472" s="56"/>
      <c r="G472" s="56"/>
      <c r="H472" s="70"/>
    </row>
    <row r="473" spans="1:8">
      <c r="A473" s="54"/>
      <c r="B473" s="54"/>
      <c r="C473" s="55"/>
      <c r="D473" s="45"/>
      <c r="E473" s="64"/>
      <c r="F473" s="56"/>
      <c r="G473" s="56"/>
      <c r="H473" s="70"/>
    </row>
    <row r="474" spans="1:8">
      <c r="A474" s="54"/>
      <c r="B474" s="54"/>
      <c r="C474" s="55"/>
      <c r="D474" s="45"/>
      <c r="E474" s="64"/>
      <c r="F474" s="56"/>
      <c r="G474" s="56"/>
      <c r="H474" s="70"/>
    </row>
    <row r="475" spans="1:8">
      <c r="A475" s="54"/>
      <c r="B475" s="54"/>
      <c r="C475" s="55"/>
      <c r="D475" s="45"/>
      <c r="E475" s="64"/>
      <c r="F475" s="56"/>
      <c r="G475" s="56"/>
      <c r="H475" s="70"/>
    </row>
    <row r="476" spans="1:8">
      <c r="A476" s="54"/>
      <c r="B476" s="54"/>
      <c r="C476" s="55"/>
      <c r="D476" s="45"/>
      <c r="E476" s="64"/>
      <c r="F476" s="56"/>
      <c r="G476" s="56"/>
      <c r="H476" s="70"/>
    </row>
    <row r="477" spans="1:8">
      <c r="A477" s="54"/>
      <c r="B477" s="54"/>
      <c r="C477" s="55"/>
      <c r="D477" s="45"/>
      <c r="E477" s="64"/>
      <c r="F477" s="56"/>
      <c r="G477" s="56"/>
      <c r="H477" s="70"/>
    </row>
    <row r="478" spans="1:8">
      <c r="A478" s="54"/>
      <c r="B478" s="54"/>
      <c r="C478" s="55"/>
      <c r="D478" s="45"/>
      <c r="E478" s="64"/>
      <c r="F478" s="56"/>
      <c r="G478" s="56"/>
      <c r="H478" s="70"/>
    </row>
    <row r="479" spans="1:8">
      <c r="A479" s="54"/>
      <c r="B479" s="54"/>
      <c r="C479" s="55"/>
      <c r="D479" s="45"/>
      <c r="E479" s="64"/>
      <c r="F479" s="56"/>
      <c r="G479" s="56"/>
      <c r="H479" s="70"/>
    </row>
    <row r="480" spans="1:8">
      <c r="A480" s="54"/>
      <c r="B480" s="54"/>
      <c r="C480" s="55"/>
      <c r="D480" s="45"/>
      <c r="E480" s="64"/>
      <c r="F480" s="56"/>
      <c r="G480" s="56"/>
      <c r="H480" s="70"/>
    </row>
    <row r="481" spans="1:8">
      <c r="A481" s="54"/>
      <c r="B481" s="54"/>
      <c r="C481" s="55"/>
      <c r="D481" s="45"/>
      <c r="E481" s="64"/>
      <c r="F481" s="56"/>
      <c r="G481" s="56"/>
      <c r="H481" s="70"/>
    </row>
    <row r="482" spans="1:8">
      <c r="A482" s="54"/>
      <c r="B482" s="54"/>
      <c r="C482" s="55"/>
      <c r="D482" s="45"/>
      <c r="E482" s="64"/>
      <c r="F482" s="56"/>
      <c r="G482" s="56"/>
      <c r="H482" s="70"/>
    </row>
    <row r="483" spans="1:8">
      <c r="A483" s="54"/>
      <c r="B483" s="54"/>
      <c r="C483" s="55"/>
      <c r="D483" s="45"/>
      <c r="E483" s="64"/>
      <c r="F483" s="56"/>
      <c r="G483" s="56"/>
      <c r="H483" s="70"/>
    </row>
    <row r="484" spans="1:8">
      <c r="A484" s="54"/>
      <c r="B484" s="54"/>
      <c r="C484" s="55"/>
      <c r="D484" s="45"/>
      <c r="E484" s="64"/>
      <c r="F484" s="56"/>
      <c r="G484" s="56"/>
      <c r="H484" s="70"/>
    </row>
    <row r="485" spans="1:8">
      <c r="A485" s="54"/>
      <c r="B485" s="54"/>
      <c r="C485" s="55"/>
      <c r="D485" s="45"/>
      <c r="E485" s="64"/>
      <c r="F485" s="56"/>
      <c r="G485" s="56"/>
      <c r="H485" s="70"/>
    </row>
    <row r="486" spans="1:8">
      <c r="A486" s="54"/>
      <c r="B486" s="54"/>
      <c r="C486" s="55"/>
      <c r="D486" s="45"/>
      <c r="E486" s="64"/>
      <c r="F486" s="56"/>
      <c r="G486" s="56"/>
      <c r="H486" s="70"/>
    </row>
    <row r="487" spans="1:8">
      <c r="A487" s="54"/>
      <c r="B487" s="54"/>
      <c r="C487" s="55"/>
      <c r="D487" s="45"/>
      <c r="E487" s="64"/>
      <c r="F487" s="56"/>
      <c r="G487" s="56"/>
      <c r="H487" s="70"/>
    </row>
    <row r="488" spans="1:8">
      <c r="A488" s="54"/>
      <c r="B488" s="54"/>
      <c r="C488" s="55"/>
      <c r="D488" s="45"/>
      <c r="E488" s="64"/>
      <c r="F488" s="56"/>
      <c r="G488" s="56"/>
      <c r="H488" s="70"/>
    </row>
    <row r="489" spans="1:8">
      <c r="A489" s="54"/>
      <c r="B489" s="54"/>
      <c r="C489" s="55"/>
      <c r="D489" s="45"/>
      <c r="E489" s="64"/>
      <c r="F489" s="56"/>
      <c r="G489" s="56"/>
      <c r="H489" s="70"/>
    </row>
    <row r="490" spans="1:8">
      <c r="A490" s="54"/>
      <c r="B490" s="54"/>
      <c r="C490" s="55"/>
      <c r="D490" s="45"/>
      <c r="E490" s="64"/>
      <c r="F490" s="56"/>
      <c r="G490" s="56"/>
      <c r="H490" s="70"/>
    </row>
    <row r="491" spans="1:8">
      <c r="A491" s="54"/>
      <c r="B491" s="54"/>
      <c r="C491" s="55"/>
      <c r="D491" s="45"/>
      <c r="E491" s="64"/>
      <c r="F491" s="56"/>
      <c r="G491" s="56"/>
      <c r="H491" s="70"/>
    </row>
    <row r="492" spans="1:8">
      <c r="A492" s="54"/>
      <c r="B492" s="54"/>
      <c r="C492" s="55"/>
      <c r="D492" s="45"/>
      <c r="E492" s="64"/>
      <c r="F492" s="56"/>
      <c r="G492" s="56"/>
      <c r="H492" s="70"/>
    </row>
    <row r="493" spans="1:8">
      <c r="A493" s="54"/>
      <c r="B493" s="54"/>
      <c r="C493" s="55"/>
      <c r="D493" s="45"/>
      <c r="E493" s="64"/>
      <c r="F493" s="56"/>
      <c r="G493" s="56"/>
      <c r="H493" s="70"/>
    </row>
    <row r="494" spans="1:8">
      <c r="A494" s="54"/>
      <c r="B494" s="54"/>
      <c r="C494" s="55"/>
      <c r="D494" s="45"/>
      <c r="E494" s="64"/>
      <c r="F494" s="56"/>
      <c r="G494" s="56"/>
      <c r="H494" s="70"/>
    </row>
    <row r="495" spans="1:8">
      <c r="A495" s="54"/>
      <c r="B495" s="54"/>
      <c r="C495" s="55"/>
      <c r="D495" s="45"/>
      <c r="E495" s="64"/>
      <c r="F495" s="56"/>
      <c r="G495" s="56"/>
      <c r="H495" s="70"/>
    </row>
    <row r="496" spans="1:8">
      <c r="A496" s="54"/>
      <c r="B496" s="54"/>
      <c r="C496" s="55"/>
      <c r="D496" s="45"/>
      <c r="E496" s="64"/>
      <c r="F496" s="56"/>
      <c r="G496" s="56"/>
      <c r="H496" s="70"/>
    </row>
    <row r="497" spans="1:8">
      <c r="A497" s="54"/>
      <c r="B497" s="54"/>
      <c r="C497" s="55"/>
      <c r="D497" s="45"/>
      <c r="E497" s="64"/>
      <c r="F497" s="56"/>
      <c r="G497" s="56"/>
      <c r="H497" s="70"/>
    </row>
    <row r="498" spans="1:8">
      <c r="A498" s="54"/>
      <c r="B498" s="54"/>
      <c r="C498" s="55"/>
      <c r="D498" s="45"/>
      <c r="E498" s="64"/>
      <c r="F498" s="56"/>
      <c r="G498" s="56"/>
      <c r="H498" s="70"/>
    </row>
    <row r="499" spans="1:8">
      <c r="A499" s="54"/>
      <c r="B499" s="54"/>
      <c r="C499" s="55"/>
      <c r="D499" s="45"/>
      <c r="E499" s="64"/>
      <c r="F499" s="56"/>
      <c r="G499" s="56"/>
      <c r="H499" s="70"/>
    </row>
    <row r="500" spans="1:8">
      <c r="A500" s="54"/>
      <c r="B500" s="54"/>
      <c r="C500" s="55"/>
      <c r="D500" s="45"/>
      <c r="E500" s="64"/>
      <c r="F500" s="56"/>
      <c r="G500" s="56"/>
      <c r="H500" s="70"/>
    </row>
    <row r="501" spans="1:8">
      <c r="A501" s="54"/>
      <c r="B501" s="54"/>
      <c r="C501" s="55"/>
      <c r="D501" s="45"/>
      <c r="E501" s="64"/>
      <c r="F501" s="56"/>
      <c r="G501" s="56"/>
      <c r="H501" s="70"/>
    </row>
    <row r="502" spans="1:8">
      <c r="A502" s="54"/>
      <c r="B502" s="54"/>
      <c r="C502" s="55"/>
      <c r="D502" s="45"/>
      <c r="E502" s="64"/>
      <c r="F502" s="56"/>
      <c r="G502" s="56"/>
      <c r="H502" s="70"/>
    </row>
    <row r="503" spans="1:8">
      <c r="A503" s="54"/>
      <c r="B503" s="54"/>
      <c r="C503" s="55"/>
      <c r="D503" s="45"/>
      <c r="E503" s="64"/>
      <c r="F503" s="56"/>
      <c r="G503" s="56"/>
      <c r="H503" s="70"/>
    </row>
    <row r="504" spans="1:8">
      <c r="A504" s="54"/>
      <c r="B504" s="54"/>
      <c r="C504" s="55"/>
      <c r="D504" s="45"/>
      <c r="E504" s="64"/>
      <c r="F504" s="56"/>
      <c r="G504" s="56"/>
      <c r="H504" s="70"/>
    </row>
    <row r="505" spans="1:8">
      <c r="A505" s="54"/>
      <c r="B505" s="54"/>
      <c r="C505" s="55"/>
      <c r="D505" s="45"/>
      <c r="E505" s="64"/>
      <c r="F505" s="56"/>
      <c r="G505" s="56"/>
      <c r="H505" s="70"/>
    </row>
    <row r="506" spans="1:8">
      <c r="A506" s="54"/>
      <c r="B506" s="54"/>
      <c r="C506" s="55"/>
      <c r="D506" s="45"/>
      <c r="E506" s="64"/>
      <c r="F506" s="56"/>
      <c r="G506" s="56"/>
      <c r="H506" s="70"/>
    </row>
    <row r="507" spans="1:8">
      <c r="A507" s="54"/>
      <c r="B507" s="54"/>
      <c r="C507" s="55"/>
      <c r="D507" s="45"/>
      <c r="E507" s="64"/>
      <c r="F507" s="56"/>
      <c r="G507" s="56"/>
      <c r="H507" s="70"/>
    </row>
    <row r="508" spans="1:8">
      <c r="A508" s="54"/>
      <c r="B508" s="54"/>
      <c r="C508" s="55"/>
      <c r="D508" s="45"/>
      <c r="E508" s="64"/>
      <c r="F508" s="56"/>
      <c r="G508" s="56"/>
      <c r="H508" s="70"/>
    </row>
    <row r="509" spans="1:8">
      <c r="A509" s="54"/>
      <c r="B509" s="54"/>
      <c r="C509" s="55"/>
      <c r="D509" s="45"/>
      <c r="E509" s="64"/>
      <c r="F509" s="56"/>
      <c r="G509" s="56"/>
      <c r="H509" s="70"/>
    </row>
    <row r="510" spans="1:8">
      <c r="A510" s="54"/>
      <c r="B510" s="54"/>
      <c r="C510" s="55"/>
      <c r="D510" s="45"/>
      <c r="E510" s="64"/>
      <c r="F510" s="56"/>
      <c r="G510" s="56"/>
      <c r="H510" s="70"/>
    </row>
    <row r="511" spans="1:8">
      <c r="A511" s="54"/>
      <c r="B511" s="54"/>
      <c r="C511" s="55"/>
      <c r="D511" s="45"/>
      <c r="E511" s="64"/>
      <c r="F511" s="56"/>
      <c r="G511" s="56"/>
      <c r="H511" s="70"/>
    </row>
    <row r="512" spans="1:8">
      <c r="A512" s="54"/>
      <c r="B512" s="54"/>
      <c r="C512" s="55"/>
      <c r="D512" s="45"/>
      <c r="E512" s="64"/>
      <c r="F512" s="56"/>
      <c r="G512" s="56"/>
      <c r="H512" s="70"/>
    </row>
    <row r="513" spans="1:8">
      <c r="A513" s="54"/>
      <c r="B513" s="54"/>
      <c r="C513" s="55"/>
      <c r="D513" s="45"/>
      <c r="E513" s="64"/>
      <c r="F513" s="56"/>
      <c r="G513" s="56"/>
      <c r="H513" s="70"/>
    </row>
    <row r="514" spans="1:8">
      <c r="A514" s="54"/>
      <c r="B514" s="54"/>
      <c r="C514" s="55"/>
      <c r="D514" s="45"/>
      <c r="E514" s="64"/>
      <c r="F514" s="56"/>
      <c r="G514" s="56"/>
      <c r="H514" s="70"/>
    </row>
    <row r="515" spans="1:8">
      <c r="A515" s="54"/>
      <c r="B515" s="54"/>
      <c r="C515" s="55"/>
      <c r="D515" s="45"/>
      <c r="E515" s="64"/>
      <c r="F515" s="56"/>
      <c r="G515" s="56"/>
      <c r="H515" s="70"/>
    </row>
    <row r="516" spans="1:8">
      <c r="A516" s="54"/>
      <c r="B516" s="54"/>
      <c r="C516" s="55"/>
      <c r="D516" s="45"/>
      <c r="E516" s="64"/>
      <c r="F516" s="56"/>
      <c r="G516" s="56"/>
      <c r="H516" s="70"/>
    </row>
    <row r="517" spans="1:8">
      <c r="A517" s="54"/>
      <c r="B517" s="54"/>
      <c r="C517" s="55"/>
      <c r="D517" s="45"/>
      <c r="E517" s="64"/>
      <c r="F517" s="56"/>
      <c r="G517" s="56"/>
      <c r="H517" s="70"/>
    </row>
    <row r="518" spans="1:8">
      <c r="A518" s="54"/>
      <c r="B518" s="54"/>
      <c r="C518" s="55"/>
      <c r="D518" s="45"/>
      <c r="E518" s="64"/>
      <c r="F518" s="56"/>
      <c r="G518" s="56"/>
      <c r="H518" s="70"/>
    </row>
    <row r="519" spans="1:8">
      <c r="A519" s="54"/>
      <c r="B519" s="54"/>
      <c r="C519" s="55"/>
      <c r="D519" s="45"/>
      <c r="E519" s="64"/>
      <c r="F519" s="56"/>
      <c r="G519" s="56"/>
      <c r="H519" s="70"/>
    </row>
    <row r="520" spans="1:8">
      <c r="A520" s="54"/>
      <c r="B520" s="54"/>
      <c r="C520" s="55"/>
      <c r="D520" s="45"/>
      <c r="E520" s="64"/>
      <c r="F520" s="56"/>
      <c r="G520" s="56"/>
      <c r="H520" s="70"/>
    </row>
    <row r="521" spans="1:8">
      <c r="A521" s="54"/>
      <c r="B521" s="54"/>
      <c r="C521" s="55"/>
      <c r="D521" s="45"/>
      <c r="E521" s="64"/>
      <c r="F521" s="56"/>
      <c r="G521" s="56"/>
      <c r="H521" s="70"/>
    </row>
    <row r="522" spans="1:8">
      <c r="A522" s="54"/>
      <c r="B522" s="54"/>
      <c r="C522" s="55"/>
      <c r="D522" s="45"/>
      <c r="E522" s="64"/>
      <c r="F522" s="56"/>
      <c r="G522" s="56"/>
      <c r="H522" s="70"/>
    </row>
    <row r="523" spans="1:8">
      <c r="A523" s="54"/>
      <c r="B523" s="54"/>
      <c r="C523" s="55"/>
      <c r="D523" s="45"/>
      <c r="E523" s="64"/>
      <c r="F523" s="56"/>
      <c r="G523" s="56"/>
      <c r="H523" s="70"/>
    </row>
    <row r="524" spans="1:8">
      <c r="A524" s="54"/>
      <c r="B524" s="54"/>
      <c r="C524" s="55"/>
      <c r="D524" s="45"/>
      <c r="E524" s="64"/>
      <c r="F524" s="56"/>
      <c r="G524" s="56"/>
      <c r="H524" s="70"/>
    </row>
    <row r="525" spans="1:8">
      <c r="A525" s="54"/>
      <c r="B525" s="54"/>
      <c r="C525" s="55"/>
      <c r="D525" s="45"/>
      <c r="E525" s="64"/>
      <c r="F525" s="56"/>
      <c r="G525" s="56"/>
      <c r="H525" s="70"/>
    </row>
    <row r="526" spans="1:8">
      <c r="A526" s="54"/>
      <c r="B526" s="54"/>
      <c r="C526" s="55"/>
      <c r="D526" s="45"/>
      <c r="E526" s="64"/>
      <c r="F526" s="56"/>
      <c r="G526" s="56"/>
      <c r="H526" s="70"/>
    </row>
    <row r="527" spans="1:8">
      <c r="A527" s="54"/>
      <c r="B527" s="54"/>
      <c r="C527" s="55"/>
      <c r="D527" s="45"/>
      <c r="E527" s="64"/>
      <c r="F527" s="56"/>
      <c r="G527" s="56"/>
      <c r="H527" s="70"/>
    </row>
    <row r="528" spans="1:8">
      <c r="A528" s="54"/>
      <c r="B528" s="54"/>
      <c r="C528" s="55"/>
      <c r="D528" s="45"/>
      <c r="E528" s="64"/>
      <c r="F528" s="56"/>
      <c r="G528" s="56"/>
      <c r="H528" s="70"/>
    </row>
    <row r="529" spans="1:8">
      <c r="A529" s="54"/>
      <c r="B529" s="54"/>
      <c r="C529" s="55"/>
      <c r="D529" s="45"/>
      <c r="E529" s="64"/>
      <c r="F529" s="56"/>
      <c r="G529" s="56"/>
      <c r="H529" s="70"/>
    </row>
    <row r="530" spans="1:8">
      <c r="A530" s="54"/>
      <c r="B530" s="54"/>
      <c r="C530" s="55"/>
      <c r="D530" s="45"/>
      <c r="E530" s="64"/>
      <c r="F530" s="56"/>
      <c r="G530" s="56"/>
      <c r="H530" s="70"/>
    </row>
    <row r="531" spans="1:8">
      <c r="A531" s="54"/>
      <c r="B531" s="54"/>
      <c r="C531" s="55"/>
      <c r="D531" s="45"/>
      <c r="E531" s="64"/>
      <c r="F531" s="56"/>
      <c r="G531" s="56"/>
      <c r="H531" s="70"/>
    </row>
    <row r="532" spans="1:8">
      <c r="A532" s="54"/>
      <c r="B532" s="54"/>
      <c r="C532" s="55"/>
      <c r="D532" s="45"/>
      <c r="E532" s="64"/>
      <c r="F532" s="56"/>
      <c r="G532" s="56"/>
      <c r="H532" s="70"/>
    </row>
    <row r="533" spans="1:8">
      <c r="A533" s="54"/>
      <c r="B533" s="54"/>
      <c r="C533" s="55"/>
      <c r="D533" s="45"/>
      <c r="E533" s="64"/>
      <c r="F533" s="56"/>
      <c r="G533" s="56"/>
      <c r="H533" s="70"/>
    </row>
    <row r="534" spans="1:8">
      <c r="A534" s="54"/>
      <c r="B534" s="54"/>
      <c r="C534" s="55"/>
      <c r="D534" s="45"/>
      <c r="E534" s="64"/>
      <c r="F534" s="56"/>
      <c r="G534" s="56"/>
      <c r="H534" s="70"/>
    </row>
    <row r="535" spans="1:8">
      <c r="A535" s="54"/>
      <c r="B535" s="54"/>
      <c r="C535" s="55"/>
      <c r="D535" s="45"/>
      <c r="E535" s="64"/>
      <c r="F535" s="56"/>
      <c r="G535" s="56"/>
      <c r="H535" s="70"/>
    </row>
    <row r="536" spans="1:8">
      <c r="A536" s="54"/>
      <c r="B536" s="54"/>
      <c r="C536" s="55"/>
      <c r="D536" s="45"/>
      <c r="E536" s="64"/>
      <c r="F536" s="56"/>
      <c r="G536" s="56"/>
      <c r="H536" s="70"/>
    </row>
    <row r="537" spans="1:8">
      <c r="A537" s="54"/>
      <c r="B537" s="54"/>
      <c r="C537" s="55"/>
      <c r="D537" s="45"/>
      <c r="E537" s="64"/>
      <c r="F537" s="56"/>
      <c r="G537" s="56"/>
      <c r="H537" s="70"/>
    </row>
    <row r="538" spans="1:8">
      <c r="A538" s="54"/>
      <c r="B538" s="54"/>
      <c r="C538" s="55"/>
      <c r="D538" s="45"/>
      <c r="E538" s="64"/>
      <c r="F538" s="56"/>
      <c r="G538" s="56"/>
      <c r="H538" s="70"/>
    </row>
    <row r="539" spans="1:8">
      <c r="A539" s="54"/>
      <c r="B539" s="54"/>
      <c r="C539" s="55"/>
      <c r="D539" s="45"/>
      <c r="E539" s="64"/>
      <c r="F539" s="56"/>
      <c r="G539" s="56"/>
      <c r="H539" s="70"/>
    </row>
    <row r="540" spans="1:8">
      <c r="A540" s="54"/>
      <c r="B540" s="54"/>
      <c r="C540" s="55"/>
      <c r="D540" s="45"/>
      <c r="E540" s="64"/>
      <c r="F540" s="56"/>
      <c r="G540" s="56"/>
      <c r="H540" s="70"/>
    </row>
    <row r="541" spans="1:8">
      <c r="A541" s="54"/>
      <c r="B541" s="54"/>
      <c r="C541" s="55"/>
      <c r="D541" s="45"/>
      <c r="E541" s="64"/>
      <c r="F541" s="56"/>
      <c r="G541" s="56"/>
      <c r="H541" s="70"/>
    </row>
    <row r="542" spans="1:8">
      <c r="A542" s="54"/>
      <c r="B542" s="54"/>
      <c r="C542" s="55"/>
      <c r="D542" s="45"/>
      <c r="E542" s="64"/>
      <c r="F542" s="56"/>
      <c r="G542" s="56"/>
      <c r="H542" s="70"/>
    </row>
    <row r="543" spans="1:8">
      <c r="A543" s="54"/>
      <c r="B543" s="54"/>
      <c r="C543" s="55"/>
      <c r="D543" s="45"/>
      <c r="E543" s="64"/>
      <c r="F543" s="56"/>
      <c r="G543" s="56"/>
      <c r="H543" s="70"/>
    </row>
    <row r="544" spans="1:8">
      <c r="A544" s="54"/>
      <c r="B544" s="54"/>
      <c r="C544" s="55"/>
      <c r="D544" s="45"/>
      <c r="E544" s="64"/>
      <c r="F544" s="56"/>
      <c r="G544" s="56"/>
      <c r="H544" s="70"/>
    </row>
    <row r="545" spans="1:8">
      <c r="A545" s="54"/>
      <c r="B545" s="54"/>
      <c r="C545" s="55"/>
      <c r="D545" s="45"/>
      <c r="E545" s="64"/>
      <c r="F545" s="56"/>
      <c r="G545" s="56"/>
      <c r="H545" s="70"/>
    </row>
    <row r="546" spans="1:8">
      <c r="A546" s="54"/>
      <c r="B546" s="54"/>
      <c r="C546" s="55"/>
      <c r="D546" s="45"/>
      <c r="E546" s="64"/>
      <c r="F546" s="56"/>
      <c r="G546" s="56"/>
      <c r="H546" s="70"/>
    </row>
    <row r="547" spans="1:8">
      <c r="A547" s="54"/>
      <c r="B547" s="54"/>
      <c r="C547" s="55"/>
      <c r="D547" s="45"/>
      <c r="E547" s="64"/>
      <c r="F547" s="56"/>
      <c r="G547" s="56"/>
      <c r="H547" s="70"/>
    </row>
    <row r="548" spans="1:8">
      <c r="A548" s="54"/>
      <c r="B548" s="54"/>
      <c r="C548" s="55"/>
      <c r="D548" s="45"/>
      <c r="E548" s="64"/>
      <c r="F548" s="56"/>
      <c r="G548" s="56"/>
      <c r="H548" s="70"/>
    </row>
    <row r="549" spans="1:8">
      <c r="A549" s="54"/>
      <c r="B549" s="54"/>
      <c r="C549" s="55"/>
      <c r="D549" s="45"/>
      <c r="E549" s="64"/>
      <c r="F549" s="56"/>
      <c r="G549" s="56"/>
      <c r="H549" s="70"/>
    </row>
    <row r="550" spans="1:8">
      <c r="A550" s="54"/>
      <c r="B550" s="54"/>
      <c r="C550" s="55"/>
      <c r="D550" s="45"/>
      <c r="E550" s="64"/>
      <c r="F550" s="56"/>
      <c r="G550" s="56"/>
      <c r="H550" s="70"/>
    </row>
    <row r="551" spans="1:8">
      <c r="A551" s="54"/>
      <c r="B551" s="54"/>
      <c r="C551" s="55"/>
      <c r="D551" s="45"/>
      <c r="E551" s="64"/>
      <c r="F551" s="56"/>
      <c r="G551" s="56"/>
      <c r="H551" s="70"/>
    </row>
    <row r="552" spans="1:8">
      <c r="A552" s="54"/>
      <c r="B552" s="54"/>
      <c r="C552" s="55"/>
      <c r="D552" s="45"/>
      <c r="E552" s="64"/>
      <c r="F552" s="56"/>
      <c r="G552" s="56"/>
      <c r="H552" s="70"/>
    </row>
    <row r="553" spans="1:8">
      <c r="A553" s="54"/>
      <c r="B553" s="54"/>
      <c r="C553" s="55"/>
      <c r="D553" s="45"/>
      <c r="E553" s="64"/>
      <c r="F553" s="56"/>
      <c r="G553" s="56"/>
      <c r="H553" s="70"/>
    </row>
    <row r="554" spans="1:8">
      <c r="A554" s="54"/>
      <c r="B554" s="54"/>
      <c r="C554" s="55"/>
      <c r="D554" s="45"/>
      <c r="E554" s="64"/>
      <c r="F554" s="56"/>
      <c r="G554" s="56"/>
      <c r="H554" s="70"/>
    </row>
    <row r="555" spans="1:8">
      <c r="A555" s="54"/>
      <c r="B555" s="54"/>
      <c r="C555" s="55"/>
      <c r="D555" s="45"/>
      <c r="E555" s="64"/>
      <c r="F555" s="56"/>
      <c r="G555" s="56"/>
      <c r="H555" s="70"/>
    </row>
    <row r="556" spans="1:8">
      <c r="A556" s="54"/>
      <c r="B556" s="54"/>
      <c r="C556" s="55"/>
      <c r="D556" s="45"/>
      <c r="E556" s="64"/>
      <c r="F556" s="56"/>
      <c r="G556" s="56"/>
      <c r="H556" s="70"/>
    </row>
    <row r="557" spans="1:8">
      <c r="A557" s="54"/>
      <c r="B557" s="54"/>
      <c r="C557" s="55"/>
      <c r="D557" s="45"/>
      <c r="E557" s="64"/>
      <c r="F557" s="56"/>
      <c r="G557" s="56"/>
      <c r="H557" s="70"/>
    </row>
    <row r="558" spans="1:8">
      <c r="A558" s="54"/>
      <c r="B558" s="54"/>
      <c r="C558" s="55"/>
      <c r="D558" s="45"/>
      <c r="E558" s="64"/>
      <c r="F558" s="56"/>
      <c r="G558" s="56"/>
      <c r="H558" s="70"/>
    </row>
    <row r="559" spans="1:8">
      <c r="A559" s="54"/>
      <c r="B559" s="54"/>
      <c r="C559" s="55"/>
      <c r="D559" s="45"/>
      <c r="E559" s="64"/>
      <c r="F559" s="56"/>
      <c r="G559" s="56"/>
      <c r="H559" s="70"/>
    </row>
    <row r="560" spans="1:8">
      <c r="A560" s="54"/>
      <c r="B560" s="54"/>
      <c r="C560" s="55"/>
      <c r="D560" s="45"/>
      <c r="E560" s="64"/>
      <c r="F560" s="56"/>
      <c r="G560" s="56"/>
      <c r="H560" s="70"/>
    </row>
    <row r="561" spans="1:8">
      <c r="A561" s="54"/>
      <c r="B561" s="54"/>
      <c r="C561" s="55"/>
      <c r="D561" s="45"/>
      <c r="E561" s="64"/>
      <c r="F561" s="56"/>
      <c r="G561" s="56"/>
      <c r="H561" s="70"/>
    </row>
    <row r="562" spans="1:8">
      <c r="A562" s="54"/>
      <c r="B562" s="54"/>
      <c r="C562" s="55"/>
      <c r="D562" s="45"/>
      <c r="E562" s="64"/>
      <c r="F562" s="56"/>
      <c r="G562" s="56"/>
      <c r="H562" s="70"/>
    </row>
    <row r="563" spans="1:8">
      <c r="A563" s="54"/>
      <c r="B563" s="54"/>
      <c r="C563" s="55"/>
      <c r="D563" s="45"/>
      <c r="E563" s="64"/>
      <c r="F563" s="56"/>
      <c r="G563" s="56"/>
      <c r="H563" s="70"/>
    </row>
    <row r="564" spans="1:8">
      <c r="A564" s="54"/>
      <c r="B564" s="54"/>
      <c r="C564" s="55"/>
      <c r="D564" s="45"/>
      <c r="E564" s="64"/>
      <c r="F564" s="56"/>
      <c r="G564" s="56"/>
      <c r="H564" s="70"/>
    </row>
    <row r="565" spans="1:8">
      <c r="A565" s="54"/>
      <c r="B565" s="54"/>
      <c r="C565" s="55"/>
      <c r="D565" s="45"/>
      <c r="E565" s="64"/>
      <c r="F565" s="56"/>
      <c r="G565" s="56"/>
      <c r="H565" s="70"/>
    </row>
    <row r="566" spans="1:8">
      <c r="A566" s="54"/>
      <c r="B566" s="54"/>
      <c r="C566" s="55"/>
      <c r="D566" s="45"/>
      <c r="E566" s="64"/>
      <c r="F566" s="56"/>
      <c r="G566" s="56"/>
      <c r="H566" s="70"/>
    </row>
    <row r="567" spans="1:8">
      <c r="A567" s="54"/>
      <c r="B567" s="54"/>
      <c r="C567" s="55"/>
      <c r="D567" s="45"/>
      <c r="E567" s="64"/>
      <c r="F567" s="56"/>
      <c r="G567" s="56"/>
      <c r="H567" s="70"/>
    </row>
    <row r="568" spans="1:8">
      <c r="A568" s="54"/>
      <c r="B568" s="54"/>
      <c r="C568" s="55"/>
      <c r="D568" s="45"/>
      <c r="E568" s="64"/>
      <c r="F568" s="56"/>
      <c r="G568" s="56"/>
      <c r="H568" s="70"/>
    </row>
    <row r="569" spans="1:8">
      <c r="A569" s="54"/>
      <c r="B569" s="54"/>
      <c r="C569" s="55"/>
      <c r="D569" s="45"/>
      <c r="E569" s="64"/>
      <c r="F569" s="56"/>
      <c r="G569" s="56"/>
      <c r="H569" s="70"/>
    </row>
    <row r="570" spans="1:8">
      <c r="A570" s="54"/>
      <c r="B570" s="54"/>
      <c r="C570" s="55"/>
      <c r="D570" s="45"/>
      <c r="E570" s="64"/>
      <c r="F570" s="56"/>
      <c r="G570" s="56"/>
      <c r="H570" s="70"/>
    </row>
    <row r="571" spans="1:8">
      <c r="A571" s="54"/>
      <c r="B571" s="54"/>
      <c r="C571" s="55"/>
      <c r="D571" s="45"/>
      <c r="E571" s="64"/>
      <c r="F571" s="56"/>
      <c r="G571" s="56"/>
      <c r="H571" s="70"/>
    </row>
    <row r="572" spans="1:8">
      <c r="A572" s="54"/>
      <c r="B572" s="54"/>
      <c r="C572" s="55"/>
      <c r="D572" s="45"/>
      <c r="E572" s="64"/>
      <c r="F572" s="56"/>
      <c r="G572" s="56"/>
      <c r="H572" s="70"/>
    </row>
    <row r="573" spans="1:8">
      <c r="A573" s="54"/>
      <c r="B573" s="54"/>
      <c r="C573" s="55"/>
      <c r="D573" s="45"/>
      <c r="E573" s="64"/>
      <c r="F573" s="56"/>
      <c r="G573" s="56"/>
      <c r="H573" s="70"/>
    </row>
    <row r="574" spans="1:8">
      <c r="A574" s="54"/>
      <c r="B574" s="54"/>
      <c r="C574" s="55"/>
      <c r="D574" s="45"/>
      <c r="E574" s="64"/>
      <c r="F574" s="56"/>
      <c r="G574" s="56"/>
      <c r="H574" s="70"/>
    </row>
    <row r="575" spans="1:8">
      <c r="A575" s="54"/>
      <c r="B575" s="54"/>
      <c r="C575" s="55"/>
      <c r="D575" s="45"/>
      <c r="E575" s="64"/>
      <c r="F575" s="56"/>
      <c r="G575" s="56"/>
      <c r="H575" s="70"/>
    </row>
    <row r="576" spans="1:8">
      <c r="A576" s="54"/>
      <c r="B576" s="54"/>
      <c r="C576" s="55"/>
      <c r="D576" s="45"/>
      <c r="E576" s="64"/>
      <c r="F576" s="56"/>
      <c r="G576" s="56"/>
      <c r="H576" s="70"/>
    </row>
    <row r="577" spans="1:8">
      <c r="A577" s="54"/>
      <c r="B577" s="54"/>
      <c r="C577" s="55"/>
      <c r="D577" s="45"/>
      <c r="E577" s="64"/>
      <c r="F577" s="56"/>
      <c r="G577" s="56"/>
      <c r="H577" s="70"/>
    </row>
    <row r="578" spans="1:8">
      <c r="A578" s="54"/>
      <c r="B578" s="54"/>
      <c r="C578" s="55"/>
      <c r="D578" s="45"/>
      <c r="E578" s="64"/>
      <c r="F578" s="56"/>
      <c r="G578" s="56"/>
      <c r="H578" s="70"/>
    </row>
    <row r="579" spans="1:8">
      <c r="A579" s="54"/>
      <c r="B579" s="54"/>
      <c r="C579" s="55"/>
      <c r="D579" s="45"/>
      <c r="E579" s="64"/>
      <c r="F579" s="56"/>
      <c r="G579" s="56"/>
      <c r="H579" s="70"/>
    </row>
    <row r="580" spans="1:8">
      <c r="A580" s="54"/>
      <c r="B580" s="54"/>
      <c r="C580" s="55"/>
      <c r="D580" s="45"/>
      <c r="E580" s="64"/>
      <c r="F580" s="56"/>
      <c r="G580" s="56"/>
      <c r="H580" s="70"/>
    </row>
    <row r="581" spans="1:8">
      <c r="A581" s="54"/>
      <c r="B581" s="54"/>
      <c r="C581" s="55"/>
      <c r="D581" s="45"/>
      <c r="E581" s="64"/>
      <c r="F581" s="56"/>
      <c r="G581" s="56"/>
      <c r="H581" s="70"/>
    </row>
    <row r="582" spans="1:8">
      <c r="A582" s="54"/>
      <c r="B582" s="54"/>
      <c r="C582" s="55"/>
      <c r="D582" s="45"/>
      <c r="E582" s="64"/>
      <c r="F582" s="56"/>
      <c r="G582" s="56"/>
      <c r="H582" s="70"/>
    </row>
    <row r="583" spans="1:8">
      <c r="A583" s="54"/>
      <c r="B583" s="54"/>
      <c r="C583" s="55"/>
      <c r="D583" s="45"/>
      <c r="E583" s="64"/>
      <c r="F583" s="56"/>
      <c r="G583" s="56"/>
      <c r="H583" s="70"/>
    </row>
    <row r="584" spans="1:8">
      <c r="A584" s="54"/>
      <c r="B584" s="54"/>
      <c r="C584" s="55"/>
      <c r="D584" s="45"/>
      <c r="E584" s="64"/>
      <c r="F584" s="56"/>
      <c r="G584" s="56"/>
      <c r="H584" s="70"/>
    </row>
    <row r="585" spans="1:8">
      <c r="A585" s="54"/>
      <c r="B585" s="54"/>
      <c r="C585" s="55"/>
      <c r="D585" s="45"/>
      <c r="E585" s="64"/>
      <c r="F585" s="56"/>
      <c r="G585" s="56"/>
      <c r="H585" s="70"/>
    </row>
    <row r="586" spans="1:8">
      <c r="A586" s="54"/>
      <c r="B586" s="54"/>
      <c r="C586" s="55"/>
      <c r="D586" s="45"/>
      <c r="E586" s="64"/>
      <c r="F586" s="56"/>
      <c r="G586" s="56"/>
      <c r="H586" s="70"/>
    </row>
    <row r="587" spans="1:8">
      <c r="A587" s="54"/>
      <c r="B587" s="54"/>
      <c r="C587" s="55"/>
      <c r="D587" s="45"/>
      <c r="E587" s="64"/>
      <c r="F587" s="56"/>
      <c r="G587" s="56"/>
      <c r="H587" s="70"/>
    </row>
    <row r="588" spans="1:8">
      <c r="A588" s="54"/>
      <c r="B588" s="54"/>
      <c r="C588" s="55"/>
      <c r="D588" s="45"/>
      <c r="E588" s="64"/>
      <c r="F588" s="56"/>
      <c r="G588" s="56"/>
      <c r="H588" s="70"/>
    </row>
    <row r="589" spans="1:8">
      <c r="A589" s="54"/>
      <c r="B589" s="54"/>
      <c r="C589" s="55"/>
      <c r="D589" s="45"/>
      <c r="E589" s="64"/>
      <c r="F589" s="56"/>
      <c r="G589" s="56"/>
      <c r="H589" s="70"/>
    </row>
    <row r="590" spans="1:8">
      <c r="A590" s="54"/>
      <c r="B590" s="54"/>
      <c r="C590" s="55"/>
      <c r="D590" s="45"/>
      <c r="E590" s="64"/>
      <c r="F590" s="56"/>
      <c r="G590" s="56"/>
      <c r="H590" s="70"/>
    </row>
    <row r="591" spans="1:8">
      <c r="A591" s="54"/>
      <c r="B591" s="54"/>
      <c r="C591" s="55"/>
      <c r="D591" s="45"/>
      <c r="E591" s="64"/>
      <c r="F591" s="56"/>
      <c r="G591" s="56"/>
      <c r="H591" s="70"/>
    </row>
    <row r="592" spans="1:8">
      <c r="A592" s="54"/>
      <c r="B592" s="54"/>
      <c r="C592" s="55"/>
      <c r="D592" s="45"/>
      <c r="E592" s="64"/>
      <c r="F592" s="56"/>
      <c r="G592" s="56"/>
      <c r="H592" s="70"/>
    </row>
    <row r="593" spans="1:8">
      <c r="A593" s="54"/>
      <c r="B593" s="54"/>
      <c r="C593" s="55"/>
      <c r="D593" s="45"/>
      <c r="E593" s="64"/>
      <c r="F593" s="56"/>
      <c r="G593" s="56"/>
      <c r="H593" s="70"/>
    </row>
    <row r="594" spans="1:8">
      <c r="A594" s="54"/>
      <c r="B594" s="54"/>
      <c r="C594" s="55"/>
      <c r="D594" s="45"/>
      <c r="E594" s="64"/>
      <c r="F594" s="56"/>
      <c r="G594" s="56"/>
      <c r="H594" s="70"/>
    </row>
    <row r="595" spans="1:8">
      <c r="A595" s="54"/>
      <c r="B595" s="54"/>
      <c r="C595" s="55"/>
      <c r="D595" s="45"/>
      <c r="E595" s="64"/>
      <c r="F595" s="56"/>
      <c r="G595" s="56"/>
      <c r="H595" s="70"/>
    </row>
    <row r="596" spans="1:8">
      <c r="A596" s="54"/>
      <c r="B596" s="54"/>
      <c r="C596" s="55"/>
      <c r="D596" s="45"/>
      <c r="E596" s="64"/>
      <c r="F596" s="56"/>
      <c r="G596" s="56"/>
      <c r="H596" s="70"/>
    </row>
  </sheetData>
  <sheetProtection algorithmName="SHA-512" hashValue="MgpcX0K+EFJUR1kIpU5Gp11gAiFT46mkhuXWYskVoe9qHAo0lgh9tNS0qtUzLcVcjKiXvAfUUfzymAxRvD7Kpw==" saltValue="/tutVUz9IHv41J3+mH8X+Q==" spinCount="100000" sheet="1" objects="1" scenarios="1"/>
  <protectedRanges>
    <protectedRange sqref="F224:H230 F239:H242 F270:H274 F283:H286 F326:H328 F331:H333 F337:H340 F353:H355 F358:H363 F377:H381 F383:H385 F387:H389 F395:H397" name="Range1"/>
  </protectedRanges>
  <mergeCells count="18">
    <mergeCell ref="A13:H13"/>
    <mergeCell ref="A5:C5"/>
    <mergeCell ref="A9:H9"/>
    <mergeCell ref="A10:H10"/>
    <mergeCell ref="A11:H11"/>
    <mergeCell ref="A12:H12"/>
    <mergeCell ref="A25:H25"/>
    <mergeCell ref="A14:H14"/>
    <mergeCell ref="A15:H15"/>
    <mergeCell ref="A16:H16"/>
    <mergeCell ref="A17:H17"/>
    <mergeCell ref="A18:H18"/>
    <mergeCell ref="A19:H19"/>
    <mergeCell ref="A20:H20"/>
    <mergeCell ref="A21:H21"/>
    <mergeCell ref="A22:H22"/>
    <mergeCell ref="A23:H23"/>
    <mergeCell ref="A24:H24"/>
  </mergeCells>
  <printOptions horizontalCentered="1"/>
  <pageMargins left="0.78740157480314965" right="0.39370078740157483" top="0.39370078740157483" bottom="0.59055118110236227" header="0.39370078740157483" footer="0.19685039370078741"/>
  <pageSetup paperSize="9" scale="72" fitToHeight="0" orientation="portrait" r:id="rId1"/>
  <headerFooter alignWithMargins="0">
    <oddHeader xml:space="preserve">&amp;L&amp;"Arial,Uobičajeno"&amp;7
</oddHeader>
    <oddFooter>&amp;L&amp;10Rencon d.o.o.&amp;C&amp;P/&amp;N</oddFooter>
  </headerFooter>
  <rowBreaks count="24" manualBreakCount="24">
    <brk id="16" max="7" man="1"/>
    <brk id="25" max="6" man="1"/>
    <brk id="41" max="6" man="1"/>
    <brk id="58" max="7" man="1"/>
    <brk id="74" max="6" man="1"/>
    <brk id="92" max="6" man="1"/>
    <brk id="113" max="7" man="1"/>
    <brk id="132" max="7" man="1"/>
    <brk id="154" max="6" man="1"/>
    <brk id="175" max="7" man="1"/>
    <brk id="193" max="7" man="1"/>
    <brk id="209" max="7" man="1"/>
    <brk id="221" max="7" man="1"/>
    <brk id="230" max="6" man="1"/>
    <brk id="242" max="6" man="1"/>
    <brk id="252" max="7" man="1"/>
    <brk id="267" max="6" man="1"/>
    <brk id="280" max="7" man="1"/>
    <brk id="294" max="7" man="1"/>
    <brk id="319" max="7" man="1"/>
    <brk id="343" max="6" man="1"/>
    <brk id="363" max="7" man="1"/>
    <brk id="370" max="6" man="1"/>
    <brk id="381" max="7" man="1"/>
  </rowBreaks>
  <ignoredErrors>
    <ignoredError sqref="B127" twoDigitTextYear="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F58F7-3538-432C-88CB-E1E64B4F4A1A}">
  <sheetPr>
    <tabColor theme="7" tint="0.39997558519241921"/>
    <pageSetUpPr fitToPage="1"/>
  </sheetPr>
  <dimension ref="A1:CA73"/>
  <sheetViews>
    <sheetView showZeros="0" zoomScale="115" zoomScaleNormal="115" zoomScaleSheetLayoutView="110" workbookViewId="0">
      <selection activeCell="D8" sqref="D8"/>
    </sheetView>
  </sheetViews>
  <sheetFormatPr defaultColWidth="8.21875" defaultRowHeight="12.75"/>
  <cols>
    <col min="1" max="1" width="3.77734375" style="676" customWidth="1"/>
    <col min="2" max="2" width="2.77734375" style="676" customWidth="1"/>
    <col min="3" max="3" width="2.44140625" style="676" customWidth="1"/>
    <col min="4" max="4" width="38.21875" style="648" customWidth="1"/>
    <col min="5" max="5" width="8.5546875" style="677" customWidth="1"/>
    <col min="6" max="6" width="9.109375" style="678" customWidth="1"/>
    <col min="7" max="7" width="9.21875" style="678" customWidth="1"/>
    <col min="8" max="8" width="12" style="679" customWidth="1"/>
    <col min="9" max="9" width="12.77734375" style="679" customWidth="1"/>
    <col min="10" max="202" width="8.21875" style="648"/>
    <col min="203" max="203" width="3.77734375" style="648" customWidth="1"/>
    <col min="204" max="204" width="2.77734375" style="648" customWidth="1"/>
    <col min="205" max="205" width="2.44140625" style="648" customWidth="1"/>
    <col min="206" max="206" width="38.21875" style="648" customWidth="1"/>
    <col min="207" max="207" width="8.5546875" style="648" customWidth="1"/>
    <col min="208" max="208" width="6.21875" style="648" customWidth="1"/>
    <col min="209" max="209" width="8.109375" style="648" customWidth="1"/>
    <col min="210" max="210" width="11.44140625" style="648" customWidth="1"/>
    <col min="211" max="458" width="8.21875" style="648"/>
    <col min="459" max="459" width="3.77734375" style="648" customWidth="1"/>
    <col min="460" max="460" width="2.77734375" style="648" customWidth="1"/>
    <col min="461" max="461" width="2.44140625" style="648" customWidth="1"/>
    <col min="462" max="462" width="38.21875" style="648" customWidth="1"/>
    <col min="463" max="463" width="8.5546875" style="648" customWidth="1"/>
    <col min="464" max="464" width="6.21875" style="648" customWidth="1"/>
    <col min="465" max="465" width="8.109375" style="648" customWidth="1"/>
    <col min="466" max="466" width="11.44140625" style="648" customWidth="1"/>
    <col min="467" max="714" width="8.21875" style="648"/>
    <col min="715" max="715" width="3.77734375" style="648" customWidth="1"/>
    <col min="716" max="716" width="2.77734375" style="648" customWidth="1"/>
    <col min="717" max="717" width="2.44140625" style="648" customWidth="1"/>
    <col min="718" max="718" width="38.21875" style="648" customWidth="1"/>
    <col min="719" max="719" width="8.5546875" style="648" customWidth="1"/>
    <col min="720" max="720" width="6.21875" style="648" customWidth="1"/>
    <col min="721" max="721" width="8.109375" style="648" customWidth="1"/>
    <col min="722" max="722" width="11.44140625" style="648" customWidth="1"/>
    <col min="723" max="970" width="8.21875" style="648"/>
    <col min="971" max="971" width="3.77734375" style="648" customWidth="1"/>
    <col min="972" max="972" width="2.77734375" style="648" customWidth="1"/>
    <col min="973" max="973" width="2.44140625" style="648" customWidth="1"/>
    <col min="974" max="974" width="38.21875" style="648" customWidth="1"/>
    <col min="975" max="975" width="8.5546875" style="648" customWidth="1"/>
    <col min="976" max="976" width="6.21875" style="648" customWidth="1"/>
    <col min="977" max="977" width="8.109375" style="648" customWidth="1"/>
    <col min="978" max="978" width="11.44140625" style="648" customWidth="1"/>
    <col min="979" max="1226" width="8.21875" style="648"/>
    <col min="1227" max="1227" width="3.77734375" style="648" customWidth="1"/>
    <col min="1228" max="1228" width="2.77734375" style="648" customWidth="1"/>
    <col min="1229" max="1229" width="2.44140625" style="648" customWidth="1"/>
    <col min="1230" max="1230" width="38.21875" style="648" customWidth="1"/>
    <col min="1231" max="1231" width="8.5546875" style="648" customWidth="1"/>
    <col min="1232" max="1232" width="6.21875" style="648" customWidth="1"/>
    <col min="1233" max="1233" width="8.109375" style="648" customWidth="1"/>
    <col min="1234" max="1234" width="11.44140625" style="648" customWidth="1"/>
    <col min="1235" max="1482" width="8.21875" style="648"/>
    <col min="1483" max="1483" width="3.77734375" style="648" customWidth="1"/>
    <col min="1484" max="1484" width="2.77734375" style="648" customWidth="1"/>
    <col min="1485" max="1485" width="2.44140625" style="648" customWidth="1"/>
    <col min="1486" max="1486" width="38.21875" style="648" customWidth="1"/>
    <col min="1487" max="1487" width="8.5546875" style="648" customWidth="1"/>
    <col min="1488" max="1488" width="6.21875" style="648" customWidth="1"/>
    <col min="1489" max="1489" width="8.109375" style="648" customWidth="1"/>
    <col min="1490" max="1490" width="11.44140625" style="648" customWidth="1"/>
    <col min="1491" max="1738" width="8.21875" style="648"/>
    <col min="1739" max="1739" width="3.77734375" style="648" customWidth="1"/>
    <col min="1740" max="1740" width="2.77734375" style="648" customWidth="1"/>
    <col min="1741" max="1741" width="2.44140625" style="648" customWidth="1"/>
    <col min="1742" max="1742" width="38.21875" style="648" customWidth="1"/>
    <col min="1743" max="1743" width="8.5546875" style="648" customWidth="1"/>
    <col min="1744" max="1744" width="6.21875" style="648" customWidth="1"/>
    <col min="1745" max="1745" width="8.109375" style="648" customWidth="1"/>
    <col min="1746" max="1746" width="11.44140625" style="648" customWidth="1"/>
    <col min="1747" max="1994" width="8.21875" style="648"/>
    <col min="1995" max="1995" width="3.77734375" style="648" customWidth="1"/>
    <col min="1996" max="1996" width="2.77734375" style="648" customWidth="1"/>
    <col min="1997" max="1997" width="2.44140625" style="648" customWidth="1"/>
    <col min="1998" max="1998" width="38.21875" style="648" customWidth="1"/>
    <col min="1999" max="1999" width="8.5546875" style="648" customWidth="1"/>
    <col min="2000" max="2000" width="6.21875" style="648" customWidth="1"/>
    <col min="2001" max="2001" width="8.109375" style="648" customWidth="1"/>
    <col min="2002" max="2002" width="11.44140625" style="648" customWidth="1"/>
    <col min="2003" max="2250" width="8.21875" style="648"/>
    <col min="2251" max="2251" width="3.77734375" style="648" customWidth="1"/>
    <col min="2252" max="2252" width="2.77734375" style="648" customWidth="1"/>
    <col min="2253" max="2253" width="2.44140625" style="648" customWidth="1"/>
    <col min="2254" max="2254" width="38.21875" style="648" customWidth="1"/>
    <col min="2255" max="2255" width="8.5546875" style="648" customWidth="1"/>
    <col min="2256" max="2256" width="6.21875" style="648" customWidth="1"/>
    <col min="2257" max="2257" width="8.109375" style="648" customWidth="1"/>
    <col min="2258" max="2258" width="11.44140625" style="648" customWidth="1"/>
    <col min="2259" max="2506" width="8.21875" style="648"/>
    <col min="2507" max="2507" width="3.77734375" style="648" customWidth="1"/>
    <col min="2508" max="2508" width="2.77734375" style="648" customWidth="1"/>
    <col min="2509" max="2509" width="2.44140625" style="648" customWidth="1"/>
    <col min="2510" max="2510" width="38.21875" style="648" customWidth="1"/>
    <col min="2511" max="2511" width="8.5546875" style="648" customWidth="1"/>
    <col min="2512" max="2512" width="6.21875" style="648" customWidth="1"/>
    <col min="2513" max="2513" width="8.109375" style="648" customWidth="1"/>
    <col min="2514" max="2514" width="11.44140625" style="648" customWidth="1"/>
    <col min="2515" max="2762" width="8.21875" style="648"/>
    <col min="2763" max="2763" width="3.77734375" style="648" customWidth="1"/>
    <col min="2764" max="2764" width="2.77734375" style="648" customWidth="1"/>
    <col min="2765" max="2765" width="2.44140625" style="648" customWidth="1"/>
    <col min="2766" max="2766" width="38.21875" style="648" customWidth="1"/>
    <col min="2767" max="2767" width="8.5546875" style="648" customWidth="1"/>
    <col min="2768" max="2768" width="6.21875" style="648" customWidth="1"/>
    <col min="2769" max="2769" width="8.109375" style="648" customWidth="1"/>
    <col min="2770" max="2770" width="11.44140625" style="648" customWidth="1"/>
    <col min="2771" max="3018" width="8.21875" style="648"/>
    <col min="3019" max="3019" width="3.77734375" style="648" customWidth="1"/>
    <col min="3020" max="3020" width="2.77734375" style="648" customWidth="1"/>
    <col min="3021" max="3021" width="2.44140625" style="648" customWidth="1"/>
    <col min="3022" max="3022" width="38.21875" style="648" customWidth="1"/>
    <col min="3023" max="3023" width="8.5546875" style="648" customWidth="1"/>
    <col min="3024" max="3024" width="6.21875" style="648" customWidth="1"/>
    <col min="3025" max="3025" width="8.109375" style="648" customWidth="1"/>
    <col min="3026" max="3026" width="11.44140625" style="648" customWidth="1"/>
    <col min="3027" max="3274" width="8.21875" style="648"/>
    <col min="3275" max="3275" width="3.77734375" style="648" customWidth="1"/>
    <col min="3276" max="3276" width="2.77734375" style="648" customWidth="1"/>
    <col min="3277" max="3277" width="2.44140625" style="648" customWidth="1"/>
    <col min="3278" max="3278" width="38.21875" style="648" customWidth="1"/>
    <col min="3279" max="3279" width="8.5546875" style="648" customWidth="1"/>
    <col min="3280" max="3280" width="6.21875" style="648" customWidth="1"/>
    <col min="3281" max="3281" width="8.109375" style="648" customWidth="1"/>
    <col min="3282" max="3282" width="11.44140625" style="648" customWidth="1"/>
    <col min="3283" max="3530" width="8.21875" style="648"/>
    <col min="3531" max="3531" width="3.77734375" style="648" customWidth="1"/>
    <col min="3532" max="3532" width="2.77734375" style="648" customWidth="1"/>
    <col min="3533" max="3533" width="2.44140625" style="648" customWidth="1"/>
    <col min="3534" max="3534" width="38.21875" style="648" customWidth="1"/>
    <col min="3535" max="3535" width="8.5546875" style="648" customWidth="1"/>
    <col min="3536" max="3536" width="6.21875" style="648" customWidth="1"/>
    <col min="3537" max="3537" width="8.109375" style="648" customWidth="1"/>
    <col min="3538" max="3538" width="11.44140625" style="648" customWidth="1"/>
    <col min="3539" max="3786" width="8.21875" style="648"/>
    <col min="3787" max="3787" width="3.77734375" style="648" customWidth="1"/>
    <col min="3788" max="3788" width="2.77734375" style="648" customWidth="1"/>
    <col min="3789" max="3789" width="2.44140625" style="648" customWidth="1"/>
    <col min="3790" max="3790" width="38.21875" style="648" customWidth="1"/>
    <col min="3791" max="3791" width="8.5546875" style="648" customWidth="1"/>
    <col min="3792" max="3792" width="6.21875" style="648" customWidth="1"/>
    <col min="3793" max="3793" width="8.109375" style="648" customWidth="1"/>
    <col min="3794" max="3794" width="11.44140625" style="648" customWidth="1"/>
    <col min="3795" max="4042" width="8.21875" style="648"/>
    <col min="4043" max="4043" width="3.77734375" style="648" customWidth="1"/>
    <col min="4044" max="4044" width="2.77734375" style="648" customWidth="1"/>
    <col min="4045" max="4045" width="2.44140625" style="648" customWidth="1"/>
    <col min="4046" max="4046" width="38.21875" style="648" customWidth="1"/>
    <col min="4047" max="4047" width="8.5546875" style="648" customWidth="1"/>
    <col min="4048" max="4048" width="6.21875" style="648" customWidth="1"/>
    <col min="4049" max="4049" width="8.109375" style="648" customWidth="1"/>
    <col min="4050" max="4050" width="11.44140625" style="648" customWidth="1"/>
    <col min="4051" max="4298" width="8.21875" style="648"/>
    <col min="4299" max="4299" width="3.77734375" style="648" customWidth="1"/>
    <col min="4300" max="4300" width="2.77734375" style="648" customWidth="1"/>
    <col min="4301" max="4301" width="2.44140625" style="648" customWidth="1"/>
    <col min="4302" max="4302" width="38.21875" style="648" customWidth="1"/>
    <col min="4303" max="4303" width="8.5546875" style="648" customWidth="1"/>
    <col min="4304" max="4304" width="6.21875" style="648" customWidth="1"/>
    <col min="4305" max="4305" width="8.109375" style="648" customWidth="1"/>
    <col min="4306" max="4306" width="11.44140625" style="648" customWidth="1"/>
    <col min="4307" max="4554" width="8.21875" style="648"/>
    <col min="4555" max="4555" width="3.77734375" style="648" customWidth="1"/>
    <col min="4556" max="4556" width="2.77734375" style="648" customWidth="1"/>
    <col min="4557" max="4557" width="2.44140625" style="648" customWidth="1"/>
    <col min="4558" max="4558" width="38.21875" style="648" customWidth="1"/>
    <col min="4559" max="4559" width="8.5546875" style="648" customWidth="1"/>
    <col min="4560" max="4560" width="6.21875" style="648" customWidth="1"/>
    <col min="4561" max="4561" width="8.109375" style="648" customWidth="1"/>
    <col min="4562" max="4562" width="11.44140625" style="648" customWidth="1"/>
    <col min="4563" max="4810" width="8.21875" style="648"/>
    <col min="4811" max="4811" width="3.77734375" style="648" customWidth="1"/>
    <col min="4812" max="4812" width="2.77734375" style="648" customWidth="1"/>
    <col min="4813" max="4813" width="2.44140625" style="648" customWidth="1"/>
    <col min="4814" max="4814" width="38.21875" style="648" customWidth="1"/>
    <col min="4815" max="4815" width="8.5546875" style="648" customWidth="1"/>
    <col min="4816" max="4816" width="6.21875" style="648" customWidth="1"/>
    <col min="4817" max="4817" width="8.109375" style="648" customWidth="1"/>
    <col min="4818" max="4818" width="11.44140625" style="648" customWidth="1"/>
    <col min="4819" max="5066" width="8.21875" style="648"/>
    <col min="5067" max="5067" width="3.77734375" style="648" customWidth="1"/>
    <col min="5068" max="5068" width="2.77734375" style="648" customWidth="1"/>
    <col min="5069" max="5069" width="2.44140625" style="648" customWidth="1"/>
    <col min="5070" max="5070" width="38.21875" style="648" customWidth="1"/>
    <col min="5071" max="5071" width="8.5546875" style="648" customWidth="1"/>
    <col min="5072" max="5072" width="6.21875" style="648" customWidth="1"/>
    <col min="5073" max="5073" width="8.109375" style="648" customWidth="1"/>
    <col min="5074" max="5074" width="11.44140625" style="648" customWidth="1"/>
    <col min="5075" max="5322" width="8.21875" style="648"/>
    <col min="5323" max="5323" width="3.77734375" style="648" customWidth="1"/>
    <col min="5324" max="5324" width="2.77734375" style="648" customWidth="1"/>
    <col min="5325" max="5325" width="2.44140625" style="648" customWidth="1"/>
    <col min="5326" max="5326" width="38.21875" style="648" customWidth="1"/>
    <col min="5327" max="5327" width="8.5546875" style="648" customWidth="1"/>
    <col min="5328" max="5328" width="6.21875" style="648" customWidth="1"/>
    <col min="5329" max="5329" width="8.109375" style="648" customWidth="1"/>
    <col min="5330" max="5330" width="11.44140625" style="648" customWidth="1"/>
    <col min="5331" max="5578" width="8.21875" style="648"/>
    <col min="5579" max="5579" width="3.77734375" style="648" customWidth="1"/>
    <col min="5580" max="5580" width="2.77734375" style="648" customWidth="1"/>
    <col min="5581" max="5581" width="2.44140625" style="648" customWidth="1"/>
    <col min="5582" max="5582" width="38.21875" style="648" customWidth="1"/>
    <col min="5583" max="5583" width="8.5546875" style="648" customWidth="1"/>
    <col min="5584" max="5584" width="6.21875" style="648" customWidth="1"/>
    <col min="5585" max="5585" width="8.109375" style="648" customWidth="1"/>
    <col min="5586" max="5586" width="11.44140625" style="648" customWidth="1"/>
    <col min="5587" max="5834" width="8.21875" style="648"/>
    <col min="5835" max="5835" width="3.77734375" style="648" customWidth="1"/>
    <col min="5836" max="5836" width="2.77734375" style="648" customWidth="1"/>
    <col min="5837" max="5837" width="2.44140625" style="648" customWidth="1"/>
    <col min="5838" max="5838" width="38.21875" style="648" customWidth="1"/>
    <col min="5839" max="5839" width="8.5546875" style="648" customWidth="1"/>
    <col min="5840" max="5840" width="6.21875" style="648" customWidth="1"/>
    <col min="5841" max="5841" width="8.109375" style="648" customWidth="1"/>
    <col min="5842" max="5842" width="11.44140625" style="648" customWidth="1"/>
    <col min="5843" max="6090" width="8.21875" style="648"/>
    <col min="6091" max="6091" width="3.77734375" style="648" customWidth="1"/>
    <col min="6092" max="6092" width="2.77734375" style="648" customWidth="1"/>
    <col min="6093" max="6093" width="2.44140625" style="648" customWidth="1"/>
    <col min="6094" max="6094" width="38.21875" style="648" customWidth="1"/>
    <col min="6095" max="6095" width="8.5546875" style="648" customWidth="1"/>
    <col min="6096" max="6096" width="6.21875" style="648" customWidth="1"/>
    <col min="6097" max="6097" width="8.109375" style="648" customWidth="1"/>
    <col min="6098" max="6098" width="11.44140625" style="648" customWidth="1"/>
    <col min="6099" max="6346" width="8.21875" style="648"/>
    <col min="6347" max="6347" width="3.77734375" style="648" customWidth="1"/>
    <col min="6348" max="6348" width="2.77734375" style="648" customWidth="1"/>
    <col min="6349" max="6349" width="2.44140625" style="648" customWidth="1"/>
    <col min="6350" max="6350" width="38.21875" style="648" customWidth="1"/>
    <col min="6351" max="6351" width="8.5546875" style="648" customWidth="1"/>
    <col min="6352" max="6352" width="6.21875" style="648" customWidth="1"/>
    <col min="6353" max="6353" width="8.109375" style="648" customWidth="1"/>
    <col min="6354" max="6354" width="11.44140625" style="648" customWidth="1"/>
    <col min="6355" max="6602" width="8.21875" style="648"/>
    <col min="6603" max="6603" width="3.77734375" style="648" customWidth="1"/>
    <col min="6604" max="6604" width="2.77734375" style="648" customWidth="1"/>
    <col min="6605" max="6605" width="2.44140625" style="648" customWidth="1"/>
    <col min="6606" max="6606" width="38.21875" style="648" customWidth="1"/>
    <col min="6607" max="6607" width="8.5546875" style="648" customWidth="1"/>
    <col min="6608" max="6608" width="6.21875" style="648" customWidth="1"/>
    <col min="6609" max="6609" width="8.109375" style="648" customWidth="1"/>
    <col min="6610" max="6610" width="11.44140625" style="648" customWidth="1"/>
    <col min="6611" max="6858" width="8.21875" style="648"/>
    <col min="6859" max="6859" width="3.77734375" style="648" customWidth="1"/>
    <col min="6860" max="6860" width="2.77734375" style="648" customWidth="1"/>
    <col min="6861" max="6861" width="2.44140625" style="648" customWidth="1"/>
    <col min="6862" max="6862" width="38.21875" style="648" customWidth="1"/>
    <col min="6863" max="6863" width="8.5546875" style="648" customWidth="1"/>
    <col min="6864" max="6864" width="6.21875" style="648" customWidth="1"/>
    <col min="6865" max="6865" width="8.109375" style="648" customWidth="1"/>
    <col min="6866" max="6866" width="11.44140625" style="648" customWidth="1"/>
    <col min="6867" max="7114" width="8.21875" style="648"/>
    <col min="7115" max="7115" width="3.77734375" style="648" customWidth="1"/>
    <col min="7116" max="7116" width="2.77734375" style="648" customWidth="1"/>
    <col min="7117" max="7117" width="2.44140625" style="648" customWidth="1"/>
    <col min="7118" max="7118" width="38.21875" style="648" customWidth="1"/>
    <col min="7119" max="7119" width="8.5546875" style="648" customWidth="1"/>
    <col min="7120" max="7120" width="6.21875" style="648" customWidth="1"/>
    <col min="7121" max="7121" width="8.109375" style="648" customWidth="1"/>
    <col min="7122" max="7122" width="11.44140625" style="648" customWidth="1"/>
    <col min="7123" max="7370" width="8.21875" style="648"/>
    <col min="7371" max="7371" width="3.77734375" style="648" customWidth="1"/>
    <col min="7372" max="7372" width="2.77734375" style="648" customWidth="1"/>
    <col min="7373" max="7373" width="2.44140625" style="648" customWidth="1"/>
    <col min="7374" max="7374" width="38.21875" style="648" customWidth="1"/>
    <col min="7375" max="7375" width="8.5546875" style="648" customWidth="1"/>
    <col min="7376" max="7376" width="6.21875" style="648" customWidth="1"/>
    <col min="7377" max="7377" width="8.109375" style="648" customWidth="1"/>
    <col min="7378" max="7378" width="11.44140625" style="648" customWidth="1"/>
    <col min="7379" max="7626" width="8.21875" style="648"/>
    <col min="7627" max="7627" width="3.77734375" style="648" customWidth="1"/>
    <col min="7628" max="7628" width="2.77734375" style="648" customWidth="1"/>
    <col min="7629" max="7629" width="2.44140625" style="648" customWidth="1"/>
    <col min="7630" max="7630" width="38.21875" style="648" customWidth="1"/>
    <col min="7631" max="7631" width="8.5546875" style="648" customWidth="1"/>
    <col min="7632" max="7632" width="6.21875" style="648" customWidth="1"/>
    <col min="7633" max="7633" width="8.109375" style="648" customWidth="1"/>
    <col min="7634" max="7634" width="11.44140625" style="648" customWidth="1"/>
    <col min="7635" max="7882" width="8.21875" style="648"/>
    <col min="7883" max="7883" width="3.77734375" style="648" customWidth="1"/>
    <col min="7884" max="7884" width="2.77734375" style="648" customWidth="1"/>
    <col min="7885" max="7885" width="2.44140625" style="648" customWidth="1"/>
    <col min="7886" max="7886" width="38.21875" style="648" customWidth="1"/>
    <col min="7887" max="7887" width="8.5546875" style="648" customWidth="1"/>
    <col min="7888" max="7888" width="6.21875" style="648" customWidth="1"/>
    <col min="7889" max="7889" width="8.109375" style="648" customWidth="1"/>
    <col min="7890" max="7890" width="11.44140625" style="648" customWidth="1"/>
    <col min="7891" max="8138" width="8.21875" style="648"/>
    <col min="8139" max="8139" width="3.77734375" style="648" customWidth="1"/>
    <col min="8140" max="8140" width="2.77734375" style="648" customWidth="1"/>
    <col min="8141" max="8141" width="2.44140625" style="648" customWidth="1"/>
    <col min="8142" max="8142" width="38.21875" style="648" customWidth="1"/>
    <col min="8143" max="8143" width="8.5546875" style="648" customWidth="1"/>
    <col min="8144" max="8144" width="6.21875" style="648" customWidth="1"/>
    <col min="8145" max="8145" width="8.109375" style="648" customWidth="1"/>
    <col min="8146" max="8146" width="11.44140625" style="648" customWidth="1"/>
    <col min="8147" max="8394" width="8.21875" style="648"/>
    <col min="8395" max="8395" width="3.77734375" style="648" customWidth="1"/>
    <col min="8396" max="8396" width="2.77734375" style="648" customWidth="1"/>
    <col min="8397" max="8397" width="2.44140625" style="648" customWidth="1"/>
    <col min="8398" max="8398" width="38.21875" style="648" customWidth="1"/>
    <col min="8399" max="8399" width="8.5546875" style="648" customWidth="1"/>
    <col min="8400" max="8400" width="6.21875" style="648" customWidth="1"/>
    <col min="8401" max="8401" width="8.109375" style="648" customWidth="1"/>
    <col min="8402" max="8402" width="11.44140625" style="648" customWidth="1"/>
    <col min="8403" max="8650" width="8.21875" style="648"/>
    <col min="8651" max="8651" width="3.77734375" style="648" customWidth="1"/>
    <col min="8652" max="8652" width="2.77734375" style="648" customWidth="1"/>
    <col min="8653" max="8653" width="2.44140625" style="648" customWidth="1"/>
    <col min="8654" max="8654" width="38.21875" style="648" customWidth="1"/>
    <col min="8655" max="8655" width="8.5546875" style="648" customWidth="1"/>
    <col min="8656" max="8656" width="6.21875" style="648" customWidth="1"/>
    <col min="8657" max="8657" width="8.109375" style="648" customWidth="1"/>
    <col min="8658" max="8658" width="11.44140625" style="648" customWidth="1"/>
    <col min="8659" max="8906" width="8.21875" style="648"/>
    <col min="8907" max="8907" width="3.77734375" style="648" customWidth="1"/>
    <col min="8908" max="8908" width="2.77734375" style="648" customWidth="1"/>
    <col min="8909" max="8909" width="2.44140625" style="648" customWidth="1"/>
    <col min="8910" max="8910" width="38.21875" style="648" customWidth="1"/>
    <col min="8911" max="8911" width="8.5546875" style="648" customWidth="1"/>
    <col min="8912" max="8912" width="6.21875" style="648" customWidth="1"/>
    <col min="8913" max="8913" width="8.109375" style="648" customWidth="1"/>
    <col min="8914" max="8914" width="11.44140625" style="648" customWidth="1"/>
    <col min="8915" max="9162" width="8.21875" style="648"/>
    <col min="9163" max="9163" width="3.77734375" style="648" customWidth="1"/>
    <col min="9164" max="9164" width="2.77734375" style="648" customWidth="1"/>
    <col min="9165" max="9165" width="2.44140625" style="648" customWidth="1"/>
    <col min="9166" max="9166" width="38.21875" style="648" customWidth="1"/>
    <col min="9167" max="9167" width="8.5546875" style="648" customWidth="1"/>
    <col min="9168" max="9168" width="6.21875" style="648" customWidth="1"/>
    <col min="9169" max="9169" width="8.109375" style="648" customWidth="1"/>
    <col min="9170" max="9170" width="11.44140625" style="648" customWidth="1"/>
    <col min="9171" max="9418" width="8.21875" style="648"/>
    <col min="9419" max="9419" width="3.77734375" style="648" customWidth="1"/>
    <col min="9420" max="9420" width="2.77734375" style="648" customWidth="1"/>
    <col min="9421" max="9421" width="2.44140625" style="648" customWidth="1"/>
    <col min="9422" max="9422" width="38.21875" style="648" customWidth="1"/>
    <col min="9423" max="9423" width="8.5546875" style="648" customWidth="1"/>
    <col min="9424" max="9424" width="6.21875" style="648" customWidth="1"/>
    <col min="9425" max="9425" width="8.109375" style="648" customWidth="1"/>
    <col min="9426" max="9426" width="11.44140625" style="648" customWidth="1"/>
    <col min="9427" max="9674" width="8.21875" style="648"/>
    <col min="9675" max="9675" width="3.77734375" style="648" customWidth="1"/>
    <col min="9676" max="9676" width="2.77734375" style="648" customWidth="1"/>
    <col min="9677" max="9677" width="2.44140625" style="648" customWidth="1"/>
    <col min="9678" max="9678" width="38.21875" style="648" customWidth="1"/>
    <col min="9679" max="9679" width="8.5546875" style="648" customWidth="1"/>
    <col min="9680" max="9680" width="6.21875" style="648" customWidth="1"/>
    <col min="9681" max="9681" width="8.109375" style="648" customWidth="1"/>
    <col min="9682" max="9682" width="11.44140625" style="648" customWidth="1"/>
    <col min="9683" max="9930" width="8.21875" style="648"/>
    <col min="9931" max="9931" width="3.77734375" style="648" customWidth="1"/>
    <col min="9932" max="9932" width="2.77734375" style="648" customWidth="1"/>
    <col min="9933" max="9933" width="2.44140625" style="648" customWidth="1"/>
    <col min="9934" max="9934" width="38.21875" style="648" customWidth="1"/>
    <col min="9935" max="9935" width="8.5546875" style="648" customWidth="1"/>
    <col min="9936" max="9936" width="6.21875" style="648" customWidth="1"/>
    <col min="9937" max="9937" width="8.109375" style="648" customWidth="1"/>
    <col min="9938" max="9938" width="11.44140625" style="648" customWidth="1"/>
    <col min="9939" max="10186" width="8.21875" style="648"/>
    <col min="10187" max="10187" width="3.77734375" style="648" customWidth="1"/>
    <col min="10188" max="10188" width="2.77734375" style="648" customWidth="1"/>
    <col min="10189" max="10189" width="2.44140625" style="648" customWidth="1"/>
    <col min="10190" max="10190" width="38.21875" style="648" customWidth="1"/>
    <col min="10191" max="10191" width="8.5546875" style="648" customWidth="1"/>
    <col min="10192" max="10192" width="6.21875" style="648" customWidth="1"/>
    <col min="10193" max="10193" width="8.109375" style="648" customWidth="1"/>
    <col min="10194" max="10194" width="11.44140625" style="648" customWidth="1"/>
    <col min="10195" max="10442" width="8.21875" style="648"/>
    <col min="10443" max="10443" width="3.77734375" style="648" customWidth="1"/>
    <col min="10444" max="10444" width="2.77734375" style="648" customWidth="1"/>
    <col min="10445" max="10445" width="2.44140625" style="648" customWidth="1"/>
    <col min="10446" max="10446" width="38.21875" style="648" customWidth="1"/>
    <col min="10447" max="10447" width="8.5546875" style="648" customWidth="1"/>
    <col min="10448" max="10448" width="6.21875" style="648" customWidth="1"/>
    <col min="10449" max="10449" width="8.109375" style="648" customWidth="1"/>
    <col min="10450" max="10450" width="11.44140625" style="648" customWidth="1"/>
    <col min="10451" max="10698" width="8.21875" style="648"/>
    <col min="10699" max="10699" width="3.77734375" style="648" customWidth="1"/>
    <col min="10700" max="10700" width="2.77734375" style="648" customWidth="1"/>
    <col min="10701" max="10701" width="2.44140625" style="648" customWidth="1"/>
    <col min="10702" max="10702" width="38.21875" style="648" customWidth="1"/>
    <col min="10703" max="10703" width="8.5546875" style="648" customWidth="1"/>
    <col min="10704" max="10704" width="6.21875" style="648" customWidth="1"/>
    <col min="10705" max="10705" width="8.109375" style="648" customWidth="1"/>
    <col min="10706" max="10706" width="11.44140625" style="648" customWidth="1"/>
    <col min="10707" max="10954" width="8.21875" style="648"/>
    <col min="10955" max="10955" width="3.77734375" style="648" customWidth="1"/>
    <col min="10956" max="10956" width="2.77734375" style="648" customWidth="1"/>
    <col min="10957" max="10957" width="2.44140625" style="648" customWidth="1"/>
    <col min="10958" max="10958" width="38.21875" style="648" customWidth="1"/>
    <col min="10959" max="10959" width="8.5546875" style="648" customWidth="1"/>
    <col min="10960" max="10960" width="6.21875" style="648" customWidth="1"/>
    <col min="10961" max="10961" width="8.109375" style="648" customWidth="1"/>
    <col min="10962" max="10962" width="11.44140625" style="648" customWidth="1"/>
    <col min="10963" max="11210" width="8.21875" style="648"/>
    <col min="11211" max="11211" width="3.77734375" style="648" customWidth="1"/>
    <col min="11212" max="11212" width="2.77734375" style="648" customWidth="1"/>
    <col min="11213" max="11213" width="2.44140625" style="648" customWidth="1"/>
    <col min="11214" max="11214" width="38.21875" style="648" customWidth="1"/>
    <col min="11215" max="11215" width="8.5546875" style="648" customWidth="1"/>
    <col min="11216" max="11216" width="6.21875" style="648" customWidth="1"/>
    <col min="11217" max="11217" width="8.109375" style="648" customWidth="1"/>
    <col min="11218" max="11218" width="11.44140625" style="648" customWidth="1"/>
    <col min="11219" max="11466" width="8.21875" style="648"/>
    <col min="11467" max="11467" width="3.77734375" style="648" customWidth="1"/>
    <col min="11468" max="11468" width="2.77734375" style="648" customWidth="1"/>
    <col min="11469" max="11469" width="2.44140625" style="648" customWidth="1"/>
    <col min="11470" max="11470" width="38.21875" style="648" customWidth="1"/>
    <col min="11471" max="11471" width="8.5546875" style="648" customWidth="1"/>
    <col min="11472" max="11472" width="6.21875" style="648" customWidth="1"/>
    <col min="11473" max="11473" width="8.109375" style="648" customWidth="1"/>
    <col min="11474" max="11474" width="11.44140625" style="648" customWidth="1"/>
    <col min="11475" max="11722" width="8.21875" style="648"/>
    <col min="11723" max="11723" width="3.77734375" style="648" customWidth="1"/>
    <col min="11724" max="11724" width="2.77734375" style="648" customWidth="1"/>
    <col min="11725" max="11725" width="2.44140625" style="648" customWidth="1"/>
    <col min="11726" max="11726" width="38.21875" style="648" customWidth="1"/>
    <col min="11727" max="11727" width="8.5546875" style="648" customWidth="1"/>
    <col min="11728" max="11728" width="6.21875" style="648" customWidth="1"/>
    <col min="11729" max="11729" width="8.109375" style="648" customWidth="1"/>
    <col min="11730" max="11730" width="11.44140625" style="648" customWidth="1"/>
    <col min="11731" max="11978" width="8.21875" style="648"/>
    <col min="11979" max="11979" width="3.77734375" style="648" customWidth="1"/>
    <col min="11980" max="11980" width="2.77734375" style="648" customWidth="1"/>
    <col min="11981" max="11981" width="2.44140625" style="648" customWidth="1"/>
    <col min="11982" max="11982" width="38.21875" style="648" customWidth="1"/>
    <col min="11983" max="11983" width="8.5546875" style="648" customWidth="1"/>
    <col min="11984" max="11984" width="6.21875" style="648" customWidth="1"/>
    <col min="11985" max="11985" width="8.109375" style="648" customWidth="1"/>
    <col min="11986" max="11986" width="11.44140625" style="648" customWidth="1"/>
    <col min="11987" max="12234" width="8.21875" style="648"/>
    <col min="12235" max="12235" width="3.77734375" style="648" customWidth="1"/>
    <col min="12236" max="12236" width="2.77734375" style="648" customWidth="1"/>
    <col min="12237" max="12237" width="2.44140625" style="648" customWidth="1"/>
    <col min="12238" max="12238" width="38.21875" style="648" customWidth="1"/>
    <col min="12239" max="12239" width="8.5546875" style="648" customWidth="1"/>
    <col min="12240" max="12240" width="6.21875" style="648" customWidth="1"/>
    <col min="12241" max="12241" width="8.109375" style="648" customWidth="1"/>
    <col min="12242" max="12242" width="11.44140625" style="648" customWidth="1"/>
    <col min="12243" max="12490" width="8.21875" style="648"/>
    <col min="12491" max="12491" width="3.77734375" style="648" customWidth="1"/>
    <col min="12492" max="12492" width="2.77734375" style="648" customWidth="1"/>
    <col min="12493" max="12493" width="2.44140625" style="648" customWidth="1"/>
    <col min="12494" max="12494" width="38.21875" style="648" customWidth="1"/>
    <col min="12495" max="12495" width="8.5546875" style="648" customWidth="1"/>
    <col min="12496" max="12496" width="6.21875" style="648" customWidth="1"/>
    <col min="12497" max="12497" width="8.109375" style="648" customWidth="1"/>
    <col min="12498" max="12498" width="11.44140625" style="648" customWidth="1"/>
    <col min="12499" max="12746" width="8.21875" style="648"/>
    <col min="12747" max="12747" width="3.77734375" style="648" customWidth="1"/>
    <col min="12748" max="12748" width="2.77734375" style="648" customWidth="1"/>
    <col min="12749" max="12749" width="2.44140625" style="648" customWidth="1"/>
    <col min="12750" max="12750" width="38.21875" style="648" customWidth="1"/>
    <col min="12751" max="12751" width="8.5546875" style="648" customWidth="1"/>
    <col min="12752" max="12752" width="6.21875" style="648" customWidth="1"/>
    <col min="12753" max="12753" width="8.109375" style="648" customWidth="1"/>
    <col min="12754" max="12754" width="11.44140625" style="648" customWidth="1"/>
    <col min="12755" max="13002" width="8.21875" style="648"/>
    <col min="13003" max="13003" width="3.77734375" style="648" customWidth="1"/>
    <col min="13004" max="13004" width="2.77734375" style="648" customWidth="1"/>
    <col min="13005" max="13005" width="2.44140625" style="648" customWidth="1"/>
    <col min="13006" max="13006" width="38.21875" style="648" customWidth="1"/>
    <col min="13007" max="13007" width="8.5546875" style="648" customWidth="1"/>
    <col min="13008" max="13008" width="6.21875" style="648" customWidth="1"/>
    <col min="13009" max="13009" width="8.109375" style="648" customWidth="1"/>
    <col min="13010" max="13010" width="11.44140625" style="648" customWidth="1"/>
    <col min="13011" max="13258" width="8.21875" style="648"/>
    <col min="13259" max="13259" width="3.77734375" style="648" customWidth="1"/>
    <col min="13260" max="13260" width="2.77734375" style="648" customWidth="1"/>
    <col min="13261" max="13261" width="2.44140625" style="648" customWidth="1"/>
    <col min="13262" max="13262" width="38.21875" style="648" customWidth="1"/>
    <col min="13263" max="13263" width="8.5546875" style="648" customWidth="1"/>
    <col min="13264" max="13264" width="6.21875" style="648" customWidth="1"/>
    <col min="13265" max="13265" width="8.109375" style="648" customWidth="1"/>
    <col min="13266" max="13266" width="11.44140625" style="648" customWidth="1"/>
    <col min="13267" max="13514" width="8.21875" style="648"/>
    <col min="13515" max="13515" width="3.77734375" style="648" customWidth="1"/>
    <col min="13516" max="13516" width="2.77734375" style="648" customWidth="1"/>
    <col min="13517" max="13517" width="2.44140625" style="648" customWidth="1"/>
    <col min="13518" max="13518" width="38.21875" style="648" customWidth="1"/>
    <col min="13519" max="13519" width="8.5546875" style="648" customWidth="1"/>
    <col min="13520" max="13520" width="6.21875" style="648" customWidth="1"/>
    <col min="13521" max="13521" width="8.109375" style="648" customWidth="1"/>
    <col min="13522" max="13522" width="11.44140625" style="648" customWidth="1"/>
    <col min="13523" max="13770" width="8.21875" style="648"/>
    <col min="13771" max="13771" width="3.77734375" style="648" customWidth="1"/>
    <col min="13772" max="13772" width="2.77734375" style="648" customWidth="1"/>
    <col min="13773" max="13773" width="2.44140625" style="648" customWidth="1"/>
    <col min="13774" max="13774" width="38.21875" style="648" customWidth="1"/>
    <col min="13775" max="13775" width="8.5546875" style="648" customWidth="1"/>
    <col min="13776" max="13776" width="6.21875" style="648" customWidth="1"/>
    <col min="13777" max="13777" width="8.109375" style="648" customWidth="1"/>
    <col min="13778" max="13778" width="11.44140625" style="648" customWidth="1"/>
    <col min="13779" max="14026" width="8.21875" style="648"/>
    <col min="14027" max="14027" width="3.77734375" style="648" customWidth="1"/>
    <col min="14028" max="14028" width="2.77734375" style="648" customWidth="1"/>
    <col min="14029" max="14029" width="2.44140625" style="648" customWidth="1"/>
    <col min="14030" max="14030" width="38.21875" style="648" customWidth="1"/>
    <col min="14031" max="14031" width="8.5546875" style="648" customWidth="1"/>
    <col min="14032" max="14032" width="6.21875" style="648" customWidth="1"/>
    <col min="14033" max="14033" width="8.109375" style="648" customWidth="1"/>
    <col min="14034" max="14034" width="11.44140625" style="648" customWidth="1"/>
    <col min="14035" max="14282" width="8.21875" style="648"/>
    <col min="14283" max="14283" width="3.77734375" style="648" customWidth="1"/>
    <col min="14284" max="14284" width="2.77734375" style="648" customWidth="1"/>
    <col min="14285" max="14285" width="2.44140625" style="648" customWidth="1"/>
    <col min="14286" max="14286" width="38.21875" style="648" customWidth="1"/>
    <col min="14287" max="14287" width="8.5546875" style="648" customWidth="1"/>
    <col min="14288" max="14288" width="6.21875" style="648" customWidth="1"/>
    <col min="14289" max="14289" width="8.109375" style="648" customWidth="1"/>
    <col min="14290" max="14290" width="11.44140625" style="648" customWidth="1"/>
    <col min="14291" max="14538" width="8.21875" style="648"/>
    <col min="14539" max="14539" width="3.77734375" style="648" customWidth="1"/>
    <col min="14540" max="14540" width="2.77734375" style="648" customWidth="1"/>
    <col min="14541" max="14541" width="2.44140625" style="648" customWidth="1"/>
    <col min="14542" max="14542" width="38.21875" style="648" customWidth="1"/>
    <col min="14543" max="14543" width="8.5546875" style="648" customWidth="1"/>
    <col min="14544" max="14544" width="6.21875" style="648" customWidth="1"/>
    <col min="14545" max="14545" width="8.109375" style="648" customWidth="1"/>
    <col min="14546" max="14546" width="11.44140625" style="648" customWidth="1"/>
    <col min="14547" max="14794" width="8.21875" style="648"/>
    <col min="14795" max="14795" width="3.77734375" style="648" customWidth="1"/>
    <col min="14796" max="14796" width="2.77734375" style="648" customWidth="1"/>
    <col min="14797" max="14797" width="2.44140625" style="648" customWidth="1"/>
    <col min="14798" max="14798" width="38.21875" style="648" customWidth="1"/>
    <col min="14799" max="14799" width="8.5546875" style="648" customWidth="1"/>
    <col min="14800" max="14800" width="6.21875" style="648" customWidth="1"/>
    <col min="14801" max="14801" width="8.109375" style="648" customWidth="1"/>
    <col min="14802" max="14802" width="11.44140625" style="648" customWidth="1"/>
    <col min="14803" max="15050" width="8.21875" style="648"/>
    <col min="15051" max="15051" width="3.77734375" style="648" customWidth="1"/>
    <col min="15052" max="15052" width="2.77734375" style="648" customWidth="1"/>
    <col min="15053" max="15053" width="2.44140625" style="648" customWidth="1"/>
    <col min="15054" max="15054" width="38.21875" style="648" customWidth="1"/>
    <col min="15055" max="15055" width="8.5546875" style="648" customWidth="1"/>
    <col min="15056" max="15056" width="6.21875" style="648" customWidth="1"/>
    <col min="15057" max="15057" width="8.109375" style="648" customWidth="1"/>
    <col min="15058" max="15058" width="11.44140625" style="648" customWidth="1"/>
    <col min="15059" max="15306" width="8.21875" style="648"/>
    <col min="15307" max="15307" width="3.77734375" style="648" customWidth="1"/>
    <col min="15308" max="15308" width="2.77734375" style="648" customWidth="1"/>
    <col min="15309" max="15309" width="2.44140625" style="648" customWidth="1"/>
    <col min="15310" max="15310" width="38.21875" style="648" customWidth="1"/>
    <col min="15311" max="15311" width="8.5546875" style="648" customWidth="1"/>
    <col min="15312" max="15312" width="6.21875" style="648" customWidth="1"/>
    <col min="15313" max="15313" width="8.109375" style="648" customWidth="1"/>
    <col min="15314" max="15314" width="11.44140625" style="648" customWidth="1"/>
    <col min="15315" max="15562" width="8.21875" style="648"/>
    <col min="15563" max="15563" width="3.77734375" style="648" customWidth="1"/>
    <col min="15564" max="15564" width="2.77734375" style="648" customWidth="1"/>
    <col min="15565" max="15565" width="2.44140625" style="648" customWidth="1"/>
    <col min="15566" max="15566" width="38.21875" style="648" customWidth="1"/>
    <col min="15567" max="15567" width="8.5546875" style="648" customWidth="1"/>
    <col min="15568" max="15568" width="6.21875" style="648" customWidth="1"/>
    <col min="15569" max="15569" width="8.109375" style="648" customWidth="1"/>
    <col min="15570" max="15570" width="11.44140625" style="648" customWidth="1"/>
    <col min="15571" max="15818" width="8.21875" style="648"/>
    <col min="15819" max="15819" width="3.77734375" style="648" customWidth="1"/>
    <col min="15820" max="15820" width="2.77734375" style="648" customWidth="1"/>
    <col min="15821" max="15821" width="2.44140625" style="648" customWidth="1"/>
    <col min="15822" max="15822" width="38.21875" style="648" customWidth="1"/>
    <col min="15823" max="15823" width="8.5546875" style="648" customWidth="1"/>
    <col min="15824" max="15824" width="6.21875" style="648" customWidth="1"/>
    <col min="15825" max="15825" width="8.109375" style="648" customWidth="1"/>
    <col min="15826" max="15826" width="11.44140625" style="648" customWidth="1"/>
    <col min="15827" max="16074" width="8.21875" style="648"/>
    <col min="16075" max="16075" width="3.77734375" style="648" customWidth="1"/>
    <col min="16076" max="16076" width="2.77734375" style="648" customWidth="1"/>
    <col min="16077" max="16077" width="2.44140625" style="648" customWidth="1"/>
    <col min="16078" max="16078" width="38.21875" style="648" customWidth="1"/>
    <col min="16079" max="16079" width="8.5546875" style="648" customWidth="1"/>
    <col min="16080" max="16080" width="6.21875" style="648" customWidth="1"/>
    <col min="16081" max="16081" width="8.109375" style="648" customWidth="1"/>
    <col min="16082" max="16082" width="11.44140625" style="648" customWidth="1"/>
    <col min="16083" max="16384" width="8.21875" style="648"/>
  </cols>
  <sheetData>
    <row r="1" spans="1:17" s="647" customFormat="1" ht="32.25" customHeight="1">
      <c r="A1" s="800" t="s">
        <v>681</v>
      </c>
      <c r="B1" s="800"/>
      <c r="C1" s="800"/>
      <c r="D1" s="800"/>
      <c r="E1" s="800"/>
      <c r="F1" s="800"/>
      <c r="G1" s="800"/>
      <c r="H1" s="800"/>
      <c r="I1" s="753"/>
      <c r="J1" s="648"/>
      <c r="K1" s="648"/>
      <c r="L1" s="648"/>
      <c r="M1" s="648"/>
      <c r="N1" s="648"/>
      <c r="O1" s="648"/>
      <c r="P1" s="648"/>
      <c r="Q1" s="648"/>
    </row>
    <row r="2" spans="1:17" ht="12.75" customHeight="1">
      <c r="A2" s="801"/>
      <c r="B2" s="801"/>
      <c r="C2" s="801"/>
      <c r="D2" s="801"/>
      <c r="E2" s="801"/>
      <c r="F2" s="801"/>
      <c r="G2" s="801"/>
      <c r="H2" s="801"/>
      <c r="I2" s="648"/>
    </row>
    <row r="3" spans="1:17" ht="54" customHeight="1">
      <c r="A3" s="801" t="s">
        <v>486</v>
      </c>
      <c r="B3" s="801"/>
      <c r="C3" s="801"/>
      <c r="D3" s="754" t="s">
        <v>487</v>
      </c>
      <c r="E3" s="754" t="s">
        <v>488</v>
      </c>
      <c r="F3" s="649" t="s">
        <v>43</v>
      </c>
      <c r="G3" s="649" t="s">
        <v>659</v>
      </c>
      <c r="H3" s="650" t="s">
        <v>660</v>
      </c>
      <c r="I3" s="650" t="s">
        <v>661</v>
      </c>
    </row>
    <row r="4" spans="1:17" ht="12.75" customHeight="1">
      <c r="A4" s="801"/>
      <c r="B4" s="801"/>
      <c r="C4" s="801"/>
      <c r="D4" s="801"/>
      <c r="E4" s="801"/>
      <c r="F4" s="801"/>
      <c r="G4" s="801"/>
      <c r="H4" s="801"/>
      <c r="I4" s="648"/>
    </row>
    <row r="5" spans="1:17" ht="31.5" customHeight="1">
      <c r="A5" s="752" t="s">
        <v>491</v>
      </c>
      <c r="B5" s="754"/>
      <c r="C5" s="754"/>
      <c r="D5" s="651" t="s">
        <v>492</v>
      </c>
      <c r="E5" s="652"/>
      <c r="F5" s="653"/>
      <c r="G5" s="653"/>
      <c r="H5" s="654"/>
      <c r="I5" s="654"/>
    </row>
    <row r="6" spans="1:17" ht="12.75" customHeight="1">
      <c r="A6" s="801"/>
      <c r="B6" s="801"/>
      <c r="C6" s="801"/>
      <c r="D6" s="801"/>
      <c r="E6" s="801"/>
      <c r="F6" s="801"/>
      <c r="G6" s="801"/>
      <c r="H6" s="801"/>
      <c r="I6" s="648"/>
    </row>
    <row r="7" spans="1:17" ht="31.5" customHeight="1">
      <c r="A7" s="752"/>
      <c r="B7" s="754"/>
      <c r="C7" s="754"/>
      <c r="D7" s="651" t="s">
        <v>493</v>
      </c>
      <c r="E7" s="652"/>
      <c r="F7" s="653"/>
      <c r="G7" s="653"/>
      <c r="H7" s="654"/>
      <c r="I7" s="654"/>
    </row>
    <row r="8" spans="1:17" s="658" customFormat="1" ht="162.75" customHeight="1">
      <c r="A8" s="755"/>
      <c r="B8" s="755" t="s">
        <v>494</v>
      </c>
      <c r="C8" s="755"/>
      <c r="D8" s="655" t="s">
        <v>495</v>
      </c>
      <c r="E8" s="680" t="s">
        <v>53</v>
      </c>
      <c r="F8" s="684">
        <f>0.4*0.8*2230</f>
        <v>713.60000000000014</v>
      </c>
      <c r="G8" s="681"/>
      <c r="H8" s="684"/>
      <c r="I8" s="684"/>
    </row>
    <row r="9" spans="1:17" s="658" customFormat="1" ht="69.75" customHeight="1">
      <c r="A9" s="755"/>
      <c r="B9" s="755" t="s">
        <v>496</v>
      </c>
      <c r="C9" s="755"/>
      <c r="D9" s="682" t="s">
        <v>497</v>
      </c>
      <c r="E9" s="680" t="s">
        <v>53</v>
      </c>
      <c r="F9" s="684">
        <f>1*1*1.1*1.2*83</f>
        <v>109.56</v>
      </c>
      <c r="G9" s="681"/>
      <c r="H9" s="684"/>
      <c r="I9" s="684"/>
    </row>
    <row r="10" spans="1:17" s="658" customFormat="1" ht="54.75" customHeight="1">
      <c r="A10" s="755"/>
      <c r="B10" s="755" t="s">
        <v>498</v>
      </c>
      <c r="C10" s="755"/>
      <c r="D10" s="682" t="s">
        <v>499</v>
      </c>
      <c r="E10" s="680" t="s">
        <v>53</v>
      </c>
      <c r="F10" s="684">
        <f>2230*0.1*0.4</f>
        <v>89.2</v>
      </c>
      <c r="G10" s="681"/>
      <c r="H10" s="684"/>
      <c r="I10" s="684"/>
    </row>
    <row r="11" spans="1:17" s="658" customFormat="1" ht="99" customHeight="1">
      <c r="A11" s="755"/>
      <c r="B11" s="755" t="s">
        <v>500</v>
      </c>
      <c r="C11" s="755"/>
      <c r="D11" s="682" t="s">
        <v>591</v>
      </c>
      <c r="E11" s="680" t="s">
        <v>501</v>
      </c>
      <c r="F11" s="684">
        <v>2230</v>
      </c>
      <c r="G11" s="681"/>
      <c r="H11" s="684"/>
      <c r="I11" s="684"/>
    </row>
    <row r="12" spans="1:17" s="658" customFormat="1" ht="67.5" customHeight="1">
      <c r="A12" s="755"/>
      <c r="B12" s="755" t="s">
        <v>502</v>
      </c>
      <c r="C12" s="755"/>
      <c r="D12" s="682" t="s">
        <v>503</v>
      </c>
      <c r="E12" s="680" t="s">
        <v>53</v>
      </c>
      <c r="F12" s="684">
        <f>2230*0.4*0.2</f>
        <v>178.4</v>
      </c>
      <c r="G12" s="681"/>
      <c r="H12" s="684"/>
      <c r="I12" s="684"/>
    </row>
    <row r="13" spans="1:17" s="658" customFormat="1" ht="66.75" customHeight="1">
      <c r="A13" s="755"/>
      <c r="B13" s="755" t="s">
        <v>504</v>
      </c>
      <c r="C13" s="755"/>
      <c r="D13" s="682" t="s">
        <v>505</v>
      </c>
      <c r="E13" s="680" t="s">
        <v>53</v>
      </c>
      <c r="F13" s="685">
        <f>2230*0.4*0.5</f>
        <v>446</v>
      </c>
      <c r="G13" s="681"/>
      <c r="H13" s="684"/>
      <c r="I13" s="684"/>
    </row>
    <row r="14" spans="1:17" s="658" customFormat="1" ht="78.75" customHeight="1">
      <c r="A14" s="755"/>
      <c r="B14" s="755" t="s">
        <v>506</v>
      </c>
      <c r="C14" s="755"/>
      <c r="D14" s="682" t="s">
        <v>662</v>
      </c>
      <c r="E14" s="680" t="s">
        <v>501</v>
      </c>
      <c r="F14" s="684">
        <v>2230</v>
      </c>
      <c r="G14" s="681"/>
      <c r="H14" s="684"/>
      <c r="I14" s="684"/>
    </row>
    <row r="15" spans="1:17" s="658" customFormat="1" ht="87" customHeight="1">
      <c r="A15" s="755"/>
      <c r="B15" s="755" t="s">
        <v>507</v>
      </c>
      <c r="C15" s="755"/>
      <c r="D15" s="682" t="s">
        <v>508</v>
      </c>
      <c r="E15" s="680" t="s">
        <v>501</v>
      </c>
      <c r="F15" s="684">
        <v>2230</v>
      </c>
      <c r="G15" s="681"/>
      <c r="H15" s="684"/>
      <c r="I15" s="684"/>
    </row>
    <row r="16" spans="1:17" s="658" customFormat="1" ht="154.5" customHeight="1">
      <c r="A16" s="755"/>
      <c r="B16" s="755" t="s">
        <v>509</v>
      </c>
      <c r="C16" s="755"/>
      <c r="D16" s="682" t="s">
        <v>607</v>
      </c>
      <c r="E16" s="680" t="s">
        <v>65</v>
      </c>
      <c r="F16" s="684">
        <v>83</v>
      </c>
      <c r="G16" s="681"/>
      <c r="H16" s="684"/>
      <c r="I16" s="684"/>
    </row>
    <row r="17" spans="1:9" s="658" customFormat="1" ht="41.25" customHeight="1">
      <c r="A17" s="755"/>
      <c r="B17" s="755" t="s">
        <v>534</v>
      </c>
      <c r="C17" s="755"/>
      <c r="D17" s="682" t="s">
        <v>510</v>
      </c>
      <c r="E17" s="680" t="s">
        <v>53</v>
      </c>
      <c r="F17" s="685">
        <f>F9+F10</f>
        <v>198.76</v>
      </c>
      <c r="G17" s="681"/>
      <c r="H17" s="684"/>
      <c r="I17" s="684"/>
    </row>
    <row r="18" spans="1:9" ht="26.25" customHeight="1">
      <c r="A18" s="660"/>
      <c r="B18" s="660"/>
      <c r="C18" s="660"/>
      <c r="D18" s="661" t="s">
        <v>511</v>
      </c>
      <c r="E18" s="662"/>
      <c r="F18" s="663"/>
      <c r="G18" s="663"/>
      <c r="H18" s="664">
        <f>SUM(H8:H17)</f>
        <v>0</v>
      </c>
      <c r="I18" s="664"/>
    </row>
    <row r="19" spans="1:9" ht="13.5" customHeight="1">
      <c r="A19" s="799"/>
      <c r="B19" s="799"/>
      <c r="C19" s="799"/>
      <c r="D19" s="799"/>
      <c r="E19" s="799"/>
      <c r="F19" s="799"/>
      <c r="G19" s="799"/>
      <c r="H19" s="799"/>
      <c r="I19" s="648"/>
    </row>
    <row r="20" spans="1:9" ht="22.5" customHeight="1">
      <c r="A20" s="752"/>
      <c r="B20" s="754"/>
      <c r="C20" s="754"/>
      <c r="D20" s="651" t="s">
        <v>512</v>
      </c>
      <c r="E20" s="652"/>
      <c r="F20" s="653"/>
      <c r="G20" s="653"/>
      <c r="H20" s="654"/>
      <c r="I20" s="654"/>
    </row>
    <row r="21" spans="1:9" ht="195.75" customHeight="1">
      <c r="A21" s="752"/>
      <c r="B21" s="741" t="s">
        <v>494</v>
      </c>
      <c r="C21" s="741"/>
      <c r="D21" s="682" t="s">
        <v>608</v>
      </c>
      <c r="E21" s="680" t="s">
        <v>65</v>
      </c>
      <c r="F21" s="684">
        <v>1</v>
      </c>
      <c r="G21" s="681"/>
      <c r="H21" s="684">
        <f>F21*G21</f>
        <v>0</v>
      </c>
      <c r="I21" s="684"/>
    </row>
    <row r="22" spans="1:9" ht="22.5" customHeight="1">
      <c r="A22" s="752"/>
      <c r="B22" s="741" t="s">
        <v>496</v>
      </c>
      <c r="C22" s="741"/>
      <c r="D22" s="682" t="s">
        <v>513</v>
      </c>
      <c r="E22" s="680" t="s">
        <v>65</v>
      </c>
      <c r="F22" s="684">
        <v>1</v>
      </c>
      <c r="G22" s="681"/>
      <c r="H22" s="684">
        <f t="shared" ref="H22:H43" si="0">F22*G22</f>
        <v>0</v>
      </c>
      <c r="I22" s="684"/>
    </row>
    <row r="23" spans="1:9" ht="22.5" customHeight="1">
      <c r="A23" s="752"/>
      <c r="B23" s="741" t="s">
        <v>498</v>
      </c>
      <c r="C23" s="741"/>
      <c r="D23" s="682" t="s">
        <v>514</v>
      </c>
      <c r="E23" s="680" t="s">
        <v>65</v>
      </c>
      <c r="F23" s="684">
        <v>1</v>
      </c>
      <c r="G23" s="681"/>
      <c r="H23" s="684">
        <f t="shared" si="0"/>
        <v>0</v>
      </c>
      <c r="I23" s="684"/>
    </row>
    <row r="24" spans="1:9" ht="22.5" customHeight="1">
      <c r="A24" s="752"/>
      <c r="B24" s="741" t="s">
        <v>500</v>
      </c>
      <c r="C24" s="741"/>
      <c r="D24" s="682" t="s">
        <v>515</v>
      </c>
      <c r="E24" s="680" t="s">
        <v>65</v>
      </c>
      <c r="F24" s="684">
        <v>6</v>
      </c>
      <c r="G24" s="681"/>
      <c r="H24" s="684">
        <f t="shared" si="0"/>
        <v>0</v>
      </c>
      <c r="I24" s="684"/>
    </row>
    <row r="25" spans="1:9" ht="22.5" customHeight="1">
      <c r="A25" s="752"/>
      <c r="B25" s="741" t="s">
        <v>502</v>
      </c>
      <c r="C25" s="741"/>
      <c r="D25" s="682" t="s">
        <v>516</v>
      </c>
      <c r="E25" s="680" t="s">
        <v>65</v>
      </c>
      <c r="F25" s="684">
        <v>1</v>
      </c>
      <c r="G25" s="681"/>
      <c r="H25" s="684">
        <f t="shared" si="0"/>
        <v>0</v>
      </c>
      <c r="I25" s="684"/>
    </row>
    <row r="26" spans="1:9" ht="22.5" customHeight="1">
      <c r="A26" s="752"/>
      <c r="B26" s="741" t="s">
        <v>504</v>
      </c>
      <c r="C26" s="741"/>
      <c r="D26" s="682" t="s">
        <v>517</v>
      </c>
      <c r="E26" s="680" t="s">
        <v>65</v>
      </c>
      <c r="F26" s="684">
        <v>1</v>
      </c>
      <c r="G26" s="681"/>
      <c r="H26" s="684">
        <f t="shared" si="0"/>
        <v>0</v>
      </c>
      <c r="I26" s="684"/>
    </row>
    <row r="27" spans="1:9" ht="42.75" customHeight="1">
      <c r="A27" s="752"/>
      <c r="B27" s="741" t="s">
        <v>506</v>
      </c>
      <c r="C27" s="741"/>
      <c r="D27" s="682" t="s">
        <v>518</v>
      </c>
      <c r="E27" s="680" t="s">
        <v>65</v>
      </c>
      <c r="F27" s="684">
        <v>1</v>
      </c>
      <c r="G27" s="681"/>
      <c r="H27" s="684">
        <f t="shared" si="0"/>
        <v>0</v>
      </c>
      <c r="I27" s="684"/>
    </row>
    <row r="28" spans="1:9" ht="22.5" customHeight="1">
      <c r="A28" s="752"/>
      <c r="B28" s="741" t="s">
        <v>507</v>
      </c>
      <c r="C28" s="741"/>
      <c r="D28" s="682" t="s">
        <v>519</v>
      </c>
      <c r="E28" s="680" t="s">
        <v>65</v>
      </c>
      <c r="F28" s="684">
        <v>1</v>
      </c>
      <c r="G28" s="681"/>
      <c r="H28" s="684">
        <f t="shared" si="0"/>
        <v>0</v>
      </c>
      <c r="I28" s="684"/>
    </row>
    <row r="29" spans="1:9" ht="22.5" customHeight="1">
      <c r="A29" s="752"/>
      <c r="B29" s="741" t="s">
        <v>509</v>
      </c>
      <c r="C29" s="741"/>
      <c r="D29" s="682" t="s">
        <v>520</v>
      </c>
      <c r="E29" s="680" t="s">
        <v>65</v>
      </c>
      <c r="F29" s="684">
        <v>4</v>
      </c>
      <c r="G29" s="681"/>
      <c r="H29" s="684">
        <f t="shared" si="0"/>
        <v>0</v>
      </c>
      <c r="I29" s="684"/>
    </row>
    <row r="30" spans="1:9" ht="22.5" customHeight="1">
      <c r="A30" s="752"/>
      <c r="B30" s="741" t="s">
        <v>534</v>
      </c>
      <c r="C30" s="741"/>
      <c r="D30" s="682" t="s">
        <v>521</v>
      </c>
      <c r="E30" s="680" t="s">
        <v>65</v>
      </c>
      <c r="F30" s="684">
        <v>1</v>
      </c>
      <c r="G30" s="681"/>
      <c r="H30" s="684">
        <f t="shared" si="0"/>
        <v>0</v>
      </c>
      <c r="I30" s="684"/>
    </row>
    <row r="31" spans="1:9" ht="22.5" customHeight="1">
      <c r="A31" s="752"/>
      <c r="B31" s="741" t="s">
        <v>545</v>
      </c>
      <c r="C31" s="741"/>
      <c r="D31" s="682" t="s">
        <v>522</v>
      </c>
      <c r="E31" s="680" t="s">
        <v>65</v>
      </c>
      <c r="F31" s="684">
        <v>1</v>
      </c>
      <c r="G31" s="681"/>
      <c r="H31" s="684">
        <f t="shared" si="0"/>
        <v>0</v>
      </c>
      <c r="I31" s="684"/>
    </row>
    <row r="32" spans="1:9" ht="39.75" customHeight="1">
      <c r="A32" s="752"/>
      <c r="B32" s="741" t="s">
        <v>546</v>
      </c>
      <c r="C32" s="741"/>
      <c r="D32" s="682" t="s">
        <v>523</v>
      </c>
      <c r="E32" s="680" t="s">
        <v>65</v>
      </c>
      <c r="F32" s="684">
        <v>1</v>
      </c>
      <c r="G32" s="681"/>
      <c r="H32" s="684">
        <f t="shared" si="0"/>
        <v>0</v>
      </c>
      <c r="I32" s="684"/>
    </row>
    <row r="33" spans="1:9" ht="36.75" customHeight="1">
      <c r="A33" s="752"/>
      <c r="B33" s="741" t="s">
        <v>547</v>
      </c>
      <c r="C33" s="741"/>
      <c r="D33" s="682" t="s">
        <v>524</v>
      </c>
      <c r="E33" s="680" t="s">
        <v>65</v>
      </c>
      <c r="F33" s="684">
        <v>1</v>
      </c>
      <c r="G33" s="681"/>
      <c r="H33" s="684">
        <f t="shared" si="0"/>
        <v>0</v>
      </c>
      <c r="I33" s="684"/>
    </row>
    <row r="34" spans="1:9" ht="22.5" customHeight="1">
      <c r="A34" s="752"/>
      <c r="B34" s="741" t="s">
        <v>549</v>
      </c>
      <c r="C34" s="741"/>
      <c r="D34" s="682" t="s">
        <v>525</v>
      </c>
      <c r="E34" s="680" t="s">
        <v>526</v>
      </c>
      <c r="F34" s="684">
        <v>1</v>
      </c>
      <c r="G34" s="681"/>
      <c r="H34" s="684">
        <f t="shared" si="0"/>
        <v>0</v>
      </c>
      <c r="I34" s="684"/>
    </row>
    <row r="35" spans="1:9" ht="54" customHeight="1">
      <c r="A35" s="752"/>
      <c r="B35" s="741" t="s">
        <v>550</v>
      </c>
      <c r="C35" s="741"/>
      <c r="D35" s="682" t="s">
        <v>527</v>
      </c>
      <c r="E35" s="680" t="s">
        <v>501</v>
      </c>
      <c r="F35" s="684">
        <v>50</v>
      </c>
      <c r="G35" s="681"/>
      <c r="H35" s="684">
        <f t="shared" si="0"/>
        <v>0</v>
      </c>
      <c r="I35" s="684"/>
    </row>
    <row r="36" spans="1:9" ht="89.25" customHeight="1">
      <c r="A36" s="752"/>
      <c r="B36" s="741" t="s">
        <v>552</v>
      </c>
      <c r="C36" s="741"/>
      <c r="D36" s="682" t="s">
        <v>528</v>
      </c>
      <c r="E36" s="680" t="s">
        <v>501</v>
      </c>
      <c r="F36" s="684">
        <v>2600</v>
      </c>
      <c r="G36" s="681"/>
      <c r="H36" s="684">
        <f t="shared" si="0"/>
        <v>0</v>
      </c>
      <c r="I36" s="684"/>
    </row>
    <row r="37" spans="1:9" ht="50.25" customHeight="1">
      <c r="A37" s="752"/>
      <c r="B37" s="741" t="s">
        <v>554</v>
      </c>
      <c r="C37" s="741"/>
      <c r="D37" s="682" t="s">
        <v>529</v>
      </c>
      <c r="E37" s="680" t="s">
        <v>501</v>
      </c>
      <c r="F37" s="684">
        <v>2230</v>
      </c>
      <c r="G37" s="681"/>
      <c r="H37" s="684">
        <f t="shared" si="0"/>
        <v>0</v>
      </c>
      <c r="I37" s="684"/>
    </row>
    <row r="38" spans="1:9" ht="128.25" customHeight="1">
      <c r="A38" s="752"/>
      <c r="B38" s="741" t="s">
        <v>592</v>
      </c>
      <c r="C38" s="741"/>
      <c r="D38" s="682" t="s">
        <v>530</v>
      </c>
      <c r="E38" s="680" t="s">
        <v>65</v>
      </c>
      <c r="F38" s="684">
        <v>83</v>
      </c>
      <c r="G38" s="681"/>
      <c r="H38" s="684">
        <f t="shared" si="0"/>
        <v>0</v>
      </c>
      <c r="I38" s="684"/>
    </row>
    <row r="39" spans="1:9" ht="134.25" customHeight="1">
      <c r="A39" s="752"/>
      <c r="B39" s="741" t="s">
        <v>593</v>
      </c>
      <c r="C39" s="741"/>
      <c r="D39" s="682" t="s">
        <v>531</v>
      </c>
      <c r="E39" s="680" t="s">
        <v>65</v>
      </c>
      <c r="F39" s="684">
        <v>83</v>
      </c>
      <c r="G39" s="681"/>
      <c r="H39" s="684">
        <f t="shared" si="0"/>
        <v>0</v>
      </c>
      <c r="I39" s="684"/>
    </row>
    <row r="40" spans="1:9" ht="270.75" customHeight="1">
      <c r="A40" s="752"/>
      <c r="B40" s="741" t="s">
        <v>594</v>
      </c>
      <c r="C40" s="741"/>
      <c r="D40" s="751" t="s">
        <v>663</v>
      </c>
      <c r="E40" s="680" t="s">
        <v>526</v>
      </c>
      <c r="F40" s="684">
        <v>83</v>
      </c>
      <c r="G40" s="778"/>
      <c r="H40" s="779"/>
      <c r="I40" s="779"/>
    </row>
    <row r="41" spans="1:9" ht="72.75" customHeight="1">
      <c r="A41" s="752"/>
      <c r="B41" s="741" t="s">
        <v>595</v>
      </c>
      <c r="C41" s="741"/>
      <c r="D41" s="682" t="s">
        <v>532</v>
      </c>
      <c r="E41" s="680" t="s">
        <v>65</v>
      </c>
      <c r="F41" s="684">
        <v>83</v>
      </c>
      <c r="G41" s="681"/>
      <c r="H41" s="684">
        <f t="shared" si="0"/>
        <v>0</v>
      </c>
      <c r="I41" s="684"/>
    </row>
    <row r="42" spans="1:9" ht="54.75" customHeight="1">
      <c r="A42" s="752"/>
      <c r="B42" s="741" t="s">
        <v>596</v>
      </c>
      <c r="C42" s="741"/>
      <c r="D42" s="682" t="s">
        <v>533</v>
      </c>
      <c r="E42" s="680" t="s">
        <v>65</v>
      </c>
      <c r="F42" s="684">
        <v>83</v>
      </c>
      <c r="G42" s="681"/>
      <c r="H42" s="684">
        <f t="shared" si="0"/>
        <v>0</v>
      </c>
      <c r="I42" s="684"/>
    </row>
    <row r="43" spans="1:9" ht="45" customHeight="1">
      <c r="A43" s="752"/>
      <c r="B43" s="741" t="s">
        <v>597</v>
      </c>
      <c r="C43" s="741"/>
      <c r="D43" s="682" t="s">
        <v>535</v>
      </c>
      <c r="E43" s="680" t="s">
        <v>65</v>
      </c>
      <c r="F43" s="684">
        <v>3</v>
      </c>
      <c r="G43" s="681"/>
      <c r="H43" s="684">
        <f t="shared" si="0"/>
        <v>0</v>
      </c>
      <c r="I43" s="684"/>
    </row>
    <row r="44" spans="1:9" ht="30.75" customHeight="1">
      <c r="A44" s="660"/>
      <c r="B44" s="660"/>
      <c r="C44" s="660"/>
      <c r="D44" s="661" t="s">
        <v>536</v>
      </c>
      <c r="E44" s="662"/>
      <c r="F44" s="663"/>
      <c r="G44" s="663"/>
      <c r="H44" s="664">
        <f>SUM(H21:H43)</f>
        <v>0</v>
      </c>
      <c r="I44" s="664"/>
    </row>
    <row r="45" spans="1:9" ht="15" customHeight="1">
      <c r="A45" s="802"/>
      <c r="B45" s="802"/>
      <c r="C45" s="802"/>
      <c r="D45" s="802"/>
      <c r="E45" s="802"/>
      <c r="F45" s="802"/>
      <c r="G45" s="802"/>
      <c r="H45" s="802"/>
      <c r="I45" s="648"/>
    </row>
    <row r="46" spans="1:9" ht="26.25" customHeight="1">
      <c r="A46" s="660"/>
      <c r="B46" s="660"/>
      <c r="C46" s="660"/>
      <c r="D46" s="661" t="s">
        <v>537</v>
      </c>
      <c r="E46" s="662"/>
      <c r="F46" s="663"/>
      <c r="G46" s="663"/>
      <c r="H46" s="664">
        <f>H44+H18</f>
        <v>0</v>
      </c>
      <c r="I46" s="664"/>
    </row>
    <row r="47" spans="1:9" ht="15" customHeight="1">
      <c r="A47" s="802"/>
      <c r="B47" s="802"/>
      <c r="C47" s="802"/>
      <c r="D47" s="802"/>
      <c r="E47" s="802"/>
      <c r="F47" s="802"/>
      <c r="G47" s="802"/>
      <c r="H47" s="802"/>
      <c r="I47" s="648"/>
    </row>
    <row r="48" spans="1:9" s="658" customFormat="1" ht="55.5" customHeight="1">
      <c r="A48" s="755" t="s">
        <v>538</v>
      </c>
      <c r="B48" s="755"/>
      <c r="C48" s="755"/>
      <c r="D48" s="666" t="s">
        <v>539</v>
      </c>
      <c r="E48" s="656"/>
      <c r="F48" s="659"/>
      <c r="G48" s="657"/>
      <c r="H48" s="657"/>
      <c r="I48" s="657"/>
    </row>
    <row r="49" spans="1:79" s="668" customFormat="1" ht="48.75" customHeight="1">
      <c r="A49" s="755"/>
      <c r="B49" s="755" t="s">
        <v>494</v>
      </c>
      <c r="C49" s="755"/>
      <c r="D49" s="682" t="s">
        <v>598</v>
      </c>
      <c r="E49" s="680" t="s">
        <v>53</v>
      </c>
      <c r="F49" s="685">
        <f>60*0.4*0.8</f>
        <v>19.200000000000003</v>
      </c>
      <c r="G49" s="681"/>
      <c r="H49" s="684">
        <f>F49*G49</f>
        <v>0</v>
      </c>
      <c r="I49" s="684"/>
      <c r="J49" s="658"/>
      <c r="K49" s="658"/>
      <c r="L49" s="658"/>
      <c r="M49" s="658"/>
      <c r="N49" s="658"/>
      <c r="O49" s="658"/>
      <c r="P49" s="658"/>
      <c r="Q49" s="658"/>
      <c r="R49" s="658"/>
      <c r="S49" s="658"/>
      <c r="T49" s="658"/>
      <c r="U49" s="658"/>
      <c r="V49" s="658"/>
      <c r="W49" s="658"/>
      <c r="X49" s="658"/>
      <c r="Y49" s="658"/>
      <c r="Z49" s="658"/>
      <c r="AA49" s="658"/>
      <c r="AB49" s="658"/>
      <c r="AC49" s="658"/>
      <c r="AD49" s="658"/>
      <c r="AE49" s="658"/>
      <c r="AF49" s="658"/>
      <c r="AG49" s="658"/>
      <c r="AH49" s="658"/>
      <c r="AI49" s="658"/>
      <c r="AJ49" s="658"/>
      <c r="AK49" s="658"/>
      <c r="AL49" s="658"/>
      <c r="AM49" s="658"/>
      <c r="AN49" s="658"/>
      <c r="AO49" s="658"/>
      <c r="AP49" s="658"/>
      <c r="AQ49" s="658"/>
      <c r="AR49" s="658"/>
      <c r="AS49" s="658"/>
      <c r="AT49" s="658"/>
      <c r="AU49" s="658"/>
      <c r="AV49" s="658"/>
      <c r="AW49" s="658"/>
      <c r="AX49" s="658"/>
      <c r="AY49" s="658"/>
      <c r="AZ49" s="658"/>
      <c r="BA49" s="658"/>
      <c r="BB49" s="658"/>
      <c r="BC49" s="658"/>
      <c r="BD49" s="658"/>
      <c r="BE49" s="658"/>
      <c r="BF49" s="658"/>
      <c r="BG49" s="658"/>
      <c r="BH49" s="658"/>
      <c r="BI49" s="658"/>
      <c r="BJ49" s="658"/>
      <c r="BK49" s="658"/>
      <c r="BL49" s="658"/>
      <c r="BM49" s="658"/>
      <c r="BN49" s="658"/>
      <c r="BO49" s="658"/>
      <c r="BP49" s="658"/>
      <c r="BQ49" s="658"/>
      <c r="BR49" s="658"/>
      <c r="BS49" s="658"/>
      <c r="BT49" s="658"/>
      <c r="BU49" s="658"/>
      <c r="BV49" s="658"/>
      <c r="BW49" s="658"/>
      <c r="BX49" s="658"/>
      <c r="BY49" s="658"/>
      <c r="BZ49" s="658"/>
      <c r="CA49" s="658"/>
    </row>
    <row r="50" spans="1:79" s="668" customFormat="1" ht="66.75" customHeight="1">
      <c r="A50" s="755"/>
      <c r="B50" s="755" t="s">
        <v>496</v>
      </c>
      <c r="C50" s="755"/>
      <c r="D50" s="682" t="s">
        <v>540</v>
      </c>
      <c r="E50" s="680" t="s">
        <v>53</v>
      </c>
      <c r="F50" s="685">
        <f>60*0.4*0.2</f>
        <v>4.8000000000000007</v>
      </c>
      <c r="G50" s="681"/>
      <c r="H50" s="684">
        <f t="shared" ref="H50:H65" si="1">F50*G50</f>
        <v>0</v>
      </c>
      <c r="I50" s="684"/>
      <c r="J50" s="658"/>
      <c r="K50" s="658"/>
      <c r="L50" s="658"/>
      <c r="M50" s="658"/>
      <c r="N50" s="658"/>
      <c r="O50" s="658"/>
      <c r="P50" s="658"/>
      <c r="Q50" s="658"/>
      <c r="R50" s="658"/>
      <c r="S50" s="658"/>
      <c r="T50" s="658"/>
      <c r="U50" s="658"/>
      <c r="V50" s="658"/>
      <c r="W50" s="658"/>
      <c r="X50" s="658"/>
      <c r="Y50" s="658"/>
      <c r="Z50" s="658"/>
      <c r="AA50" s="658"/>
      <c r="AB50" s="658"/>
      <c r="AC50" s="658"/>
      <c r="AD50" s="658"/>
      <c r="AE50" s="658"/>
      <c r="AF50" s="658"/>
      <c r="AG50" s="658"/>
      <c r="AH50" s="658"/>
      <c r="AI50" s="658"/>
      <c r="AJ50" s="658"/>
      <c r="AK50" s="658"/>
      <c r="AL50" s="658"/>
      <c r="AM50" s="658"/>
      <c r="AN50" s="658"/>
      <c r="AO50" s="658"/>
      <c r="AP50" s="658"/>
      <c r="AQ50" s="658"/>
      <c r="AR50" s="658"/>
      <c r="AS50" s="658"/>
      <c r="AT50" s="658"/>
      <c r="AU50" s="658"/>
      <c r="AV50" s="658"/>
      <c r="AW50" s="658"/>
      <c r="AX50" s="658"/>
      <c r="AY50" s="658"/>
      <c r="AZ50" s="658"/>
      <c r="BA50" s="658"/>
      <c r="BB50" s="658"/>
      <c r="BC50" s="658"/>
      <c r="BD50" s="658"/>
      <c r="BE50" s="658"/>
      <c r="BF50" s="658"/>
      <c r="BG50" s="658"/>
      <c r="BH50" s="658"/>
      <c r="BI50" s="658"/>
      <c r="BJ50" s="658"/>
      <c r="BK50" s="658"/>
      <c r="BL50" s="658"/>
      <c r="BM50" s="658"/>
      <c r="BN50" s="658"/>
      <c r="BO50" s="658"/>
      <c r="BP50" s="658"/>
      <c r="BQ50" s="658"/>
      <c r="BR50" s="658"/>
      <c r="BS50" s="658"/>
      <c r="BT50" s="658"/>
      <c r="BU50" s="658"/>
      <c r="BV50" s="658"/>
      <c r="BW50" s="658"/>
      <c r="BX50" s="658"/>
      <c r="BY50" s="658"/>
      <c r="BZ50" s="658"/>
      <c r="CA50" s="658"/>
    </row>
    <row r="51" spans="1:79" s="668" customFormat="1" ht="60" customHeight="1">
      <c r="A51" s="755"/>
      <c r="B51" s="755" t="s">
        <v>498</v>
      </c>
      <c r="C51" s="755"/>
      <c r="D51" s="682" t="s">
        <v>541</v>
      </c>
      <c r="E51" s="680" t="s">
        <v>501</v>
      </c>
      <c r="F51" s="685">
        <v>60</v>
      </c>
      <c r="G51" s="681"/>
      <c r="H51" s="684">
        <f t="shared" si="1"/>
        <v>0</v>
      </c>
      <c r="I51" s="684"/>
      <c r="J51" s="658"/>
      <c r="K51" s="658"/>
      <c r="L51" s="658"/>
      <c r="M51" s="658"/>
      <c r="N51" s="658"/>
      <c r="O51" s="658"/>
      <c r="P51" s="658"/>
      <c r="Q51" s="658"/>
      <c r="R51" s="658"/>
      <c r="S51" s="658"/>
      <c r="T51" s="658"/>
      <c r="U51" s="658"/>
      <c r="V51" s="658"/>
      <c r="W51" s="658"/>
      <c r="X51" s="658"/>
      <c r="Y51" s="658"/>
      <c r="Z51" s="658"/>
      <c r="AA51" s="658"/>
      <c r="AB51" s="658"/>
      <c r="AC51" s="658"/>
      <c r="AD51" s="658"/>
      <c r="AE51" s="658"/>
      <c r="AF51" s="658"/>
      <c r="AG51" s="658"/>
      <c r="AH51" s="658"/>
      <c r="AI51" s="658"/>
      <c r="AJ51" s="658"/>
      <c r="AK51" s="658"/>
      <c r="AL51" s="658"/>
      <c r="AM51" s="658"/>
      <c r="AN51" s="658"/>
      <c r="AO51" s="658"/>
      <c r="AP51" s="658"/>
      <c r="AQ51" s="658"/>
      <c r="AR51" s="658"/>
      <c r="AS51" s="658"/>
      <c r="AT51" s="658"/>
      <c r="AU51" s="658"/>
      <c r="AV51" s="658"/>
      <c r="AW51" s="658"/>
      <c r="AX51" s="658"/>
      <c r="AY51" s="658"/>
      <c r="AZ51" s="658"/>
      <c r="BA51" s="658"/>
      <c r="BB51" s="658"/>
      <c r="BC51" s="658"/>
      <c r="BD51" s="658"/>
      <c r="BE51" s="658"/>
      <c r="BF51" s="658"/>
      <c r="BG51" s="658"/>
      <c r="BH51" s="658"/>
      <c r="BI51" s="658"/>
      <c r="BJ51" s="658"/>
      <c r="BK51" s="658"/>
      <c r="BL51" s="658"/>
      <c r="BM51" s="658"/>
      <c r="BN51" s="658"/>
      <c r="BO51" s="658"/>
      <c r="BP51" s="658"/>
      <c r="BQ51" s="658"/>
      <c r="BR51" s="658"/>
      <c r="BS51" s="658"/>
      <c r="BT51" s="658"/>
      <c r="BU51" s="658"/>
      <c r="BV51" s="658"/>
      <c r="BW51" s="658"/>
      <c r="BX51" s="658"/>
      <c r="BY51" s="658"/>
      <c r="BZ51" s="658"/>
      <c r="CA51" s="658"/>
    </row>
    <row r="52" spans="1:79" s="658" customFormat="1" ht="80.25" customHeight="1">
      <c r="A52" s="755"/>
      <c r="B52" s="755" t="s">
        <v>500</v>
      </c>
      <c r="C52" s="755"/>
      <c r="D52" s="682" t="s">
        <v>662</v>
      </c>
      <c r="E52" s="680" t="s">
        <v>501</v>
      </c>
      <c r="F52" s="684">
        <v>660</v>
      </c>
      <c r="G52" s="681"/>
      <c r="H52" s="684">
        <f t="shared" si="1"/>
        <v>0</v>
      </c>
      <c r="I52" s="684"/>
    </row>
    <row r="53" spans="1:79" s="658" customFormat="1" ht="97.5" customHeight="1">
      <c r="A53" s="755"/>
      <c r="B53" s="755" t="s">
        <v>502</v>
      </c>
      <c r="C53" s="755"/>
      <c r="D53" s="682" t="s">
        <v>508</v>
      </c>
      <c r="E53" s="680" t="s">
        <v>501</v>
      </c>
      <c r="F53" s="684">
        <v>660</v>
      </c>
      <c r="G53" s="681"/>
      <c r="H53" s="684">
        <f t="shared" si="1"/>
        <v>0</v>
      </c>
      <c r="I53" s="684"/>
    </row>
    <row r="54" spans="1:79" s="658" customFormat="1" ht="69.75" customHeight="1">
      <c r="A54" s="755"/>
      <c r="B54" s="755" t="s">
        <v>504</v>
      </c>
      <c r="C54" s="755"/>
      <c r="D54" s="682" t="s">
        <v>542</v>
      </c>
      <c r="E54" s="680" t="s">
        <v>53</v>
      </c>
      <c r="F54" s="685">
        <v>134.4</v>
      </c>
      <c r="G54" s="681"/>
      <c r="H54" s="684">
        <f t="shared" si="1"/>
        <v>0</v>
      </c>
      <c r="I54" s="684"/>
    </row>
    <row r="55" spans="1:79" s="668" customFormat="1" ht="70.5" customHeight="1">
      <c r="A55" s="755"/>
      <c r="B55" s="755" t="s">
        <v>506</v>
      </c>
      <c r="C55" s="755"/>
      <c r="D55" s="682" t="s">
        <v>543</v>
      </c>
      <c r="E55" s="680" t="s">
        <v>501</v>
      </c>
      <c r="F55" s="685">
        <v>60</v>
      </c>
      <c r="G55" s="681"/>
      <c r="H55" s="684">
        <f t="shared" si="1"/>
        <v>0</v>
      </c>
      <c r="I55" s="684"/>
      <c r="J55" s="658"/>
      <c r="K55" s="658"/>
      <c r="L55" s="658"/>
      <c r="M55" s="658"/>
      <c r="N55" s="658"/>
      <c r="O55" s="658"/>
      <c r="P55" s="658"/>
      <c r="Q55" s="658"/>
      <c r="R55" s="658"/>
      <c r="S55" s="658"/>
      <c r="T55" s="658"/>
      <c r="U55" s="658"/>
      <c r="V55" s="658"/>
      <c r="W55" s="658"/>
      <c r="X55" s="658"/>
      <c r="Y55" s="658"/>
      <c r="Z55" s="658"/>
      <c r="AA55" s="658"/>
      <c r="AB55" s="658"/>
      <c r="AC55" s="658"/>
      <c r="AD55" s="658"/>
      <c r="AE55" s="658"/>
      <c r="AF55" s="658"/>
      <c r="AG55" s="658"/>
      <c r="AH55" s="658"/>
      <c r="AI55" s="658"/>
      <c r="AJ55" s="658"/>
      <c r="AK55" s="658"/>
      <c r="AL55" s="658"/>
      <c r="AM55" s="658"/>
      <c r="AN55" s="658"/>
      <c r="AO55" s="658"/>
      <c r="AP55" s="658"/>
      <c r="AQ55" s="658"/>
      <c r="AR55" s="658"/>
      <c r="AS55" s="658"/>
      <c r="AT55" s="658"/>
      <c r="AU55" s="658"/>
      <c r="AV55" s="658"/>
      <c r="AW55" s="658"/>
      <c r="AX55" s="658"/>
      <c r="AY55" s="658"/>
      <c r="AZ55" s="658"/>
      <c r="BA55" s="658"/>
      <c r="BB55" s="658"/>
      <c r="BC55" s="658"/>
      <c r="BD55" s="658"/>
      <c r="BE55" s="658"/>
      <c r="BF55" s="658"/>
      <c r="BG55" s="658"/>
      <c r="BH55" s="658"/>
      <c r="BI55" s="658"/>
      <c r="BJ55" s="658"/>
      <c r="BK55" s="658"/>
      <c r="BL55" s="658"/>
      <c r="BM55" s="658"/>
      <c r="BN55" s="658"/>
      <c r="BO55" s="658"/>
      <c r="BP55" s="658"/>
      <c r="BQ55" s="658"/>
      <c r="BR55" s="658"/>
      <c r="BS55" s="658"/>
      <c r="BT55" s="658"/>
      <c r="BU55" s="658"/>
      <c r="BV55" s="658"/>
      <c r="BW55" s="658"/>
      <c r="BX55" s="658"/>
      <c r="BY55" s="658"/>
      <c r="BZ55" s="658"/>
      <c r="CA55" s="658"/>
    </row>
    <row r="56" spans="1:79" s="668" customFormat="1" ht="140.25" customHeight="1">
      <c r="A56" s="755"/>
      <c r="B56" s="755" t="s">
        <v>507</v>
      </c>
      <c r="C56" s="755"/>
      <c r="D56" s="655" t="s">
        <v>544</v>
      </c>
      <c r="E56" s="680" t="s">
        <v>53</v>
      </c>
      <c r="F56" s="685">
        <f>600*0.4*0.8</f>
        <v>192</v>
      </c>
      <c r="G56" s="681"/>
      <c r="H56" s="684">
        <f t="shared" si="1"/>
        <v>0</v>
      </c>
      <c r="I56" s="684"/>
      <c r="J56" s="658"/>
      <c r="K56" s="658"/>
      <c r="L56" s="658"/>
      <c r="M56" s="658"/>
      <c r="N56" s="658"/>
      <c r="O56" s="658"/>
      <c r="P56" s="658"/>
      <c r="Q56" s="658"/>
      <c r="R56" s="658"/>
      <c r="S56" s="658"/>
      <c r="T56" s="658"/>
      <c r="U56" s="658"/>
      <c r="V56" s="658"/>
      <c r="W56" s="658"/>
      <c r="X56" s="658"/>
      <c r="Y56" s="658"/>
      <c r="Z56" s="658"/>
      <c r="AA56" s="658"/>
      <c r="AB56" s="658"/>
      <c r="AC56" s="658"/>
      <c r="AD56" s="658"/>
      <c r="AE56" s="658"/>
      <c r="AF56" s="658"/>
      <c r="AG56" s="658"/>
      <c r="AH56" s="658"/>
      <c r="AI56" s="658"/>
      <c r="AJ56" s="658"/>
      <c r="AK56" s="658"/>
      <c r="AL56" s="658"/>
      <c r="AM56" s="658"/>
      <c r="AN56" s="658"/>
      <c r="AO56" s="658"/>
      <c r="AP56" s="658"/>
      <c r="AQ56" s="658"/>
      <c r="AR56" s="658"/>
      <c r="AS56" s="658"/>
      <c r="AT56" s="658"/>
      <c r="AU56" s="658"/>
      <c r="AV56" s="658"/>
      <c r="AW56" s="658"/>
      <c r="AX56" s="658"/>
      <c r="AY56" s="658"/>
      <c r="AZ56" s="658"/>
      <c r="BA56" s="658"/>
      <c r="BB56" s="658"/>
      <c r="BC56" s="658"/>
      <c r="BD56" s="658"/>
      <c r="BE56" s="658"/>
      <c r="BF56" s="658"/>
      <c r="BG56" s="658"/>
      <c r="BH56" s="658"/>
      <c r="BI56" s="658"/>
      <c r="BJ56" s="658"/>
      <c r="BK56" s="658"/>
      <c r="BL56" s="658"/>
      <c r="BM56" s="658"/>
      <c r="BN56" s="658"/>
      <c r="BO56" s="658"/>
      <c r="BP56" s="658"/>
      <c r="BQ56" s="658"/>
      <c r="BR56" s="658"/>
      <c r="BS56" s="658"/>
      <c r="BT56" s="658"/>
      <c r="BU56" s="658"/>
      <c r="BV56" s="658"/>
      <c r="BW56" s="658"/>
      <c r="BX56" s="658"/>
      <c r="BY56" s="658"/>
      <c r="BZ56" s="658"/>
      <c r="CA56" s="658"/>
    </row>
    <row r="57" spans="1:79" s="668" customFormat="1" ht="51">
      <c r="A57" s="755"/>
      <c r="B57" s="755" t="s">
        <v>509</v>
      </c>
      <c r="C57" s="755"/>
      <c r="D57" s="682" t="s">
        <v>499</v>
      </c>
      <c r="E57" s="680" t="s">
        <v>53</v>
      </c>
      <c r="F57" s="685">
        <f>600*0.4*0.1</f>
        <v>24</v>
      </c>
      <c r="G57" s="681"/>
      <c r="H57" s="684">
        <f t="shared" si="1"/>
        <v>0</v>
      </c>
      <c r="I57" s="684"/>
      <c r="J57" s="658"/>
      <c r="K57" s="658"/>
      <c r="L57" s="658"/>
      <c r="M57" s="658"/>
      <c r="N57" s="658"/>
      <c r="O57" s="658"/>
      <c r="P57" s="658"/>
      <c r="Q57" s="658"/>
      <c r="R57" s="658"/>
      <c r="S57" s="658"/>
      <c r="T57" s="658"/>
      <c r="U57" s="658"/>
      <c r="V57" s="658"/>
      <c r="W57" s="658"/>
      <c r="X57" s="658"/>
      <c r="Y57" s="658"/>
      <c r="Z57" s="658"/>
      <c r="AA57" s="658"/>
      <c r="AB57" s="658"/>
      <c r="AC57" s="658"/>
      <c r="AD57" s="658"/>
      <c r="AE57" s="658"/>
      <c r="AF57" s="658"/>
      <c r="AG57" s="658"/>
      <c r="AH57" s="658"/>
      <c r="AI57" s="658"/>
      <c r="AJ57" s="658"/>
      <c r="AK57" s="658"/>
      <c r="AL57" s="658"/>
      <c r="AM57" s="658"/>
      <c r="AN57" s="658"/>
      <c r="AO57" s="658"/>
      <c r="AP57" s="658"/>
      <c r="AQ57" s="658"/>
      <c r="AR57" s="658"/>
      <c r="AS57" s="658"/>
      <c r="AT57" s="658"/>
      <c r="AU57" s="658"/>
      <c r="AV57" s="658"/>
      <c r="AW57" s="658"/>
      <c r="AX57" s="658"/>
      <c r="AY57" s="658"/>
      <c r="AZ57" s="658"/>
      <c r="BA57" s="658"/>
      <c r="BB57" s="658"/>
      <c r="BC57" s="658"/>
      <c r="BD57" s="658"/>
      <c r="BE57" s="658"/>
      <c r="BF57" s="658"/>
      <c r="BG57" s="658"/>
      <c r="BH57" s="658"/>
      <c r="BI57" s="658"/>
      <c r="BJ57" s="658"/>
      <c r="BK57" s="658"/>
      <c r="BL57" s="658"/>
      <c r="BM57" s="658"/>
      <c r="BN57" s="658"/>
      <c r="BO57" s="658"/>
      <c r="BP57" s="658"/>
      <c r="BQ57" s="658"/>
      <c r="BR57" s="658"/>
      <c r="BS57" s="658"/>
      <c r="BT57" s="658"/>
      <c r="BU57" s="658"/>
      <c r="BV57" s="658"/>
      <c r="BW57" s="658"/>
      <c r="BX57" s="658"/>
      <c r="BY57" s="658"/>
      <c r="BZ57" s="658"/>
      <c r="CA57" s="658"/>
    </row>
    <row r="58" spans="1:79" s="668" customFormat="1" ht="59.25" customHeight="1">
      <c r="A58" s="755"/>
      <c r="B58" s="755" t="s">
        <v>534</v>
      </c>
      <c r="C58" s="755"/>
      <c r="D58" s="682" t="s">
        <v>599</v>
      </c>
      <c r="E58" s="680" t="s">
        <v>501</v>
      </c>
      <c r="F58" s="685">
        <v>200</v>
      </c>
      <c r="G58" s="681"/>
      <c r="H58" s="684">
        <f t="shared" si="1"/>
        <v>0</v>
      </c>
      <c r="I58" s="684"/>
      <c r="J58" s="658"/>
      <c r="K58" s="658"/>
      <c r="L58" s="658"/>
      <c r="M58" s="658"/>
      <c r="N58" s="658"/>
      <c r="O58" s="658"/>
      <c r="P58" s="658"/>
      <c r="Q58" s="658"/>
      <c r="R58" s="658"/>
      <c r="S58" s="658"/>
      <c r="T58" s="658"/>
      <c r="U58" s="658"/>
      <c r="V58" s="658"/>
      <c r="W58" s="658"/>
      <c r="X58" s="658"/>
      <c r="Y58" s="658"/>
      <c r="Z58" s="658"/>
      <c r="AA58" s="658"/>
      <c r="AB58" s="658"/>
      <c r="AC58" s="658"/>
      <c r="AD58" s="658"/>
      <c r="AE58" s="658"/>
      <c r="AF58" s="658"/>
      <c r="AG58" s="658"/>
      <c r="AH58" s="658"/>
      <c r="AI58" s="658"/>
      <c r="AJ58" s="658"/>
      <c r="AK58" s="658"/>
      <c r="AL58" s="658"/>
      <c r="AM58" s="658"/>
      <c r="AN58" s="658"/>
      <c r="AO58" s="658"/>
      <c r="AP58" s="658"/>
      <c r="AQ58" s="658"/>
      <c r="AR58" s="658"/>
      <c r="AS58" s="658"/>
      <c r="AT58" s="658"/>
      <c r="AU58" s="658"/>
      <c r="AV58" s="658"/>
      <c r="AW58" s="658"/>
      <c r="AX58" s="658"/>
      <c r="AY58" s="658"/>
      <c r="AZ58" s="658"/>
      <c r="BA58" s="658"/>
      <c r="BB58" s="658"/>
      <c r="BC58" s="658"/>
      <c r="BD58" s="658"/>
      <c r="BE58" s="658"/>
      <c r="BF58" s="658"/>
      <c r="BG58" s="658"/>
      <c r="BH58" s="658"/>
      <c r="BI58" s="658"/>
      <c r="BJ58" s="658"/>
      <c r="BK58" s="658"/>
      <c r="BL58" s="658"/>
      <c r="BM58" s="658"/>
      <c r="BN58" s="658"/>
      <c r="BO58" s="658"/>
      <c r="BP58" s="658"/>
      <c r="BQ58" s="658"/>
      <c r="BR58" s="658"/>
      <c r="BS58" s="658"/>
      <c r="BT58" s="658"/>
      <c r="BU58" s="658"/>
      <c r="BV58" s="658"/>
      <c r="BW58" s="658"/>
      <c r="BX58" s="658"/>
      <c r="BY58" s="658"/>
      <c r="BZ58" s="658"/>
      <c r="CA58" s="658"/>
    </row>
    <row r="59" spans="1:79" s="668" customFormat="1" ht="63.75" customHeight="1">
      <c r="A59" s="755"/>
      <c r="B59" s="755" t="s">
        <v>545</v>
      </c>
      <c r="C59" s="755"/>
      <c r="D59" s="682" t="s">
        <v>503</v>
      </c>
      <c r="E59" s="680" t="s">
        <v>53</v>
      </c>
      <c r="F59" s="685">
        <f>600*0.4*0.2</f>
        <v>48</v>
      </c>
      <c r="G59" s="681"/>
      <c r="H59" s="684">
        <f t="shared" si="1"/>
        <v>0</v>
      </c>
      <c r="I59" s="684"/>
      <c r="J59" s="658"/>
      <c r="K59" s="658"/>
      <c r="L59" s="658"/>
      <c r="M59" s="658"/>
      <c r="N59" s="658"/>
      <c r="O59" s="658"/>
      <c r="P59" s="658"/>
      <c r="Q59" s="658"/>
      <c r="R59" s="658"/>
      <c r="S59" s="658"/>
      <c r="T59" s="658"/>
      <c r="U59" s="658"/>
      <c r="V59" s="658"/>
      <c r="W59" s="658"/>
      <c r="X59" s="658"/>
      <c r="Y59" s="658"/>
      <c r="Z59" s="658"/>
      <c r="AA59" s="658"/>
      <c r="AB59" s="658"/>
      <c r="AC59" s="658"/>
      <c r="AD59" s="658"/>
      <c r="AE59" s="658"/>
      <c r="AF59" s="658"/>
      <c r="AG59" s="658"/>
      <c r="AH59" s="658"/>
      <c r="AI59" s="658"/>
      <c r="AJ59" s="658"/>
      <c r="AK59" s="658"/>
      <c r="AL59" s="658"/>
      <c r="AM59" s="658"/>
      <c r="AN59" s="658"/>
      <c r="AO59" s="658"/>
      <c r="AP59" s="658"/>
      <c r="AQ59" s="658"/>
      <c r="AR59" s="658"/>
      <c r="AS59" s="658"/>
      <c r="AT59" s="658"/>
      <c r="AU59" s="658"/>
      <c r="AV59" s="658"/>
      <c r="AW59" s="658"/>
      <c r="AX59" s="658"/>
      <c r="AY59" s="658"/>
      <c r="AZ59" s="658"/>
      <c r="BA59" s="658"/>
      <c r="BB59" s="658"/>
      <c r="BC59" s="658"/>
      <c r="BD59" s="658"/>
      <c r="BE59" s="658"/>
      <c r="BF59" s="658"/>
      <c r="BG59" s="658"/>
      <c r="BH59" s="658"/>
      <c r="BI59" s="658"/>
      <c r="BJ59" s="658"/>
      <c r="BK59" s="658"/>
      <c r="BL59" s="658"/>
      <c r="BM59" s="658"/>
      <c r="BN59" s="658"/>
      <c r="BO59" s="658"/>
      <c r="BP59" s="658"/>
      <c r="BQ59" s="658"/>
      <c r="BR59" s="658"/>
      <c r="BS59" s="658"/>
      <c r="BT59" s="658"/>
      <c r="BU59" s="658"/>
      <c r="BV59" s="658"/>
      <c r="BW59" s="658"/>
      <c r="BX59" s="658"/>
      <c r="BY59" s="658"/>
      <c r="BZ59" s="658"/>
      <c r="CA59" s="658"/>
    </row>
    <row r="60" spans="1:79" s="668" customFormat="1" ht="111" customHeight="1">
      <c r="A60" s="755"/>
      <c r="B60" s="755" t="s">
        <v>546</v>
      </c>
      <c r="C60" s="755"/>
      <c r="D60" s="682" t="s">
        <v>600</v>
      </c>
      <c r="E60" s="680" t="s">
        <v>526</v>
      </c>
      <c r="F60" s="685">
        <v>2</v>
      </c>
      <c r="G60" s="681"/>
      <c r="H60" s="684">
        <f t="shared" si="1"/>
        <v>0</v>
      </c>
      <c r="I60" s="684"/>
      <c r="J60" s="658"/>
      <c r="K60" s="658"/>
      <c r="L60" s="658"/>
      <c r="M60" s="658"/>
      <c r="N60" s="658"/>
      <c r="O60" s="658"/>
      <c r="P60" s="658"/>
      <c r="Q60" s="658"/>
      <c r="R60" s="658"/>
      <c r="S60" s="658"/>
      <c r="T60" s="658"/>
      <c r="U60" s="658"/>
      <c r="V60" s="658"/>
      <c r="W60" s="658"/>
      <c r="X60" s="658"/>
      <c r="Y60" s="658"/>
      <c r="Z60" s="658"/>
      <c r="AA60" s="658"/>
      <c r="AB60" s="658"/>
      <c r="AC60" s="658"/>
      <c r="AD60" s="658"/>
      <c r="AE60" s="658"/>
      <c r="AF60" s="658"/>
      <c r="AG60" s="658"/>
      <c r="AH60" s="658"/>
      <c r="AI60" s="658"/>
      <c r="AJ60" s="658"/>
      <c r="AK60" s="658"/>
      <c r="AL60" s="658"/>
      <c r="AM60" s="658"/>
      <c r="AN60" s="658"/>
      <c r="AO60" s="658"/>
      <c r="AP60" s="658"/>
      <c r="AQ60" s="658"/>
      <c r="AR60" s="658"/>
      <c r="AS60" s="658"/>
      <c r="AT60" s="658"/>
      <c r="AU60" s="658"/>
      <c r="AV60" s="658"/>
      <c r="AW60" s="658"/>
      <c r="AX60" s="658"/>
      <c r="AY60" s="658"/>
      <c r="AZ60" s="658"/>
      <c r="BA60" s="658"/>
      <c r="BB60" s="658"/>
      <c r="BC60" s="658"/>
      <c r="BD60" s="658"/>
      <c r="BE60" s="658"/>
      <c r="BF60" s="658"/>
      <c r="BG60" s="658"/>
      <c r="BH60" s="658"/>
      <c r="BI60" s="658"/>
      <c r="BJ60" s="658"/>
      <c r="BK60" s="658"/>
      <c r="BL60" s="658"/>
      <c r="BM60" s="658"/>
      <c r="BN60" s="658"/>
      <c r="BO60" s="658"/>
      <c r="BP60" s="658"/>
      <c r="BQ60" s="658"/>
      <c r="BR60" s="658"/>
      <c r="BS60" s="658"/>
      <c r="BT60" s="658"/>
      <c r="BU60" s="658"/>
      <c r="BV60" s="658"/>
      <c r="BW60" s="658"/>
      <c r="BX60" s="658"/>
      <c r="BY60" s="658"/>
      <c r="BZ60" s="658"/>
      <c r="CA60" s="658"/>
    </row>
    <row r="61" spans="1:79" s="658" customFormat="1" ht="75" customHeight="1">
      <c r="A61" s="755"/>
      <c r="B61" s="755" t="s">
        <v>547</v>
      </c>
      <c r="C61" s="755"/>
      <c r="D61" s="669" t="s">
        <v>548</v>
      </c>
      <c r="E61" s="680" t="s">
        <v>501</v>
      </c>
      <c r="F61" s="684">
        <v>1980</v>
      </c>
      <c r="G61" s="683"/>
      <c r="H61" s="684">
        <f t="shared" si="1"/>
        <v>0</v>
      </c>
      <c r="I61" s="684"/>
    </row>
    <row r="62" spans="1:79" s="658" customFormat="1" ht="114.75" customHeight="1">
      <c r="A62" s="755"/>
      <c r="B62" s="755" t="s">
        <v>549</v>
      </c>
      <c r="C62" s="755"/>
      <c r="D62" s="665" t="s">
        <v>601</v>
      </c>
      <c r="E62" s="680" t="s">
        <v>526</v>
      </c>
      <c r="F62" s="684">
        <v>2</v>
      </c>
      <c r="G62" s="683"/>
      <c r="H62" s="684">
        <f t="shared" si="1"/>
        <v>0</v>
      </c>
      <c r="I62" s="684"/>
    </row>
    <row r="63" spans="1:79" s="658" customFormat="1" ht="96.75" customHeight="1">
      <c r="A63" s="755"/>
      <c r="B63" s="755" t="s">
        <v>550</v>
      </c>
      <c r="C63" s="755"/>
      <c r="D63" s="665" t="s">
        <v>551</v>
      </c>
      <c r="E63" s="680" t="s">
        <v>65</v>
      </c>
      <c r="F63" s="684">
        <v>6</v>
      </c>
      <c r="G63" s="683"/>
      <c r="H63" s="684">
        <f t="shared" si="1"/>
        <v>0</v>
      </c>
      <c r="I63" s="684"/>
    </row>
    <row r="64" spans="1:79" s="658" customFormat="1" ht="54.75" customHeight="1">
      <c r="A64" s="755"/>
      <c r="B64" s="755" t="s">
        <v>552</v>
      </c>
      <c r="C64" s="755"/>
      <c r="D64" s="665" t="s">
        <v>553</v>
      </c>
      <c r="E64" s="680" t="s">
        <v>526</v>
      </c>
      <c r="F64" s="684">
        <v>1</v>
      </c>
      <c r="G64" s="683"/>
      <c r="H64" s="684">
        <f t="shared" si="1"/>
        <v>0</v>
      </c>
      <c r="I64" s="684"/>
    </row>
    <row r="65" spans="1:79" s="658" customFormat="1" ht="36" customHeight="1">
      <c r="A65" s="755"/>
      <c r="B65" s="755" t="s">
        <v>554</v>
      </c>
      <c r="C65" s="755"/>
      <c r="D65" s="665" t="s">
        <v>510</v>
      </c>
      <c r="E65" s="680" t="s">
        <v>53</v>
      </c>
      <c r="F65" s="684">
        <v>76.8</v>
      </c>
      <c r="G65" s="683"/>
      <c r="H65" s="684">
        <f t="shared" si="1"/>
        <v>0</v>
      </c>
      <c r="I65" s="684"/>
    </row>
    <row r="66" spans="1:79" s="658" customFormat="1" ht="14.65" customHeight="1">
      <c r="A66" s="803"/>
      <c r="B66" s="803"/>
      <c r="C66" s="803"/>
      <c r="D66" s="803"/>
      <c r="E66" s="803"/>
      <c r="F66" s="803"/>
      <c r="G66" s="803"/>
      <c r="H66" s="803"/>
    </row>
    <row r="67" spans="1:79" s="671" customFormat="1" ht="26.25" customHeight="1">
      <c r="A67" s="660"/>
      <c r="B67" s="660"/>
      <c r="C67" s="660"/>
      <c r="D67" s="661" t="s">
        <v>555</v>
      </c>
      <c r="E67" s="662"/>
      <c r="F67" s="663"/>
      <c r="G67" s="663"/>
      <c r="H67" s="664">
        <f>SUM(H50:H65)</f>
        <v>0</v>
      </c>
      <c r="I67" s="664"/>
      <c r="J67" s="648"/>
      <c r="K67" s="648"/>
      <c r="L67" s="648"/>
      <c r="M67" s="648"/>
      <c r="N67" s="648"/>
      <c r="O67" s="648"/>
      <c r="P67" s="648"/>
      <c r="Q67" s="648"/>
      <c r="R67" s="648"/>
      <c r="S67" s="648"/>
      <c r="T67" s="648"/>
      <c r="U67" s="648"/>
      <c r="V67" s="648"/>
      <c r="W67" s="648"/>
      <c r="X67" s="648"/>
      <c r="Y67" s="648"/>
      <c r="Z67" s="648"/>
      <c r="AA67" s="648"/>
      <c r="AB67" s="648"/>
      <c r="AC67" s="648"/>
      <c r="AD67" s="648"/>
      <c r="AE67" s="648"/>
      <c r="AF67" s="648"/>
      <c r="AG67" s="648"/>
      <c r="AH67" s="648"/>
      <c r="AI67" s="648"/>
      <c r="AJ67" s="648"/>
      <c r="AK67" s="648"/>
      <c r="AL67" s="648"/>
      <c r="AM67" s="648"/>
      <c r="AN67" s="648"/>
      <c r="AO67" s="648"/>
      <c r="AP67" s="648"/>
      <c r="AQ67" s="648"/>
      <c r="AR67" s="648"/>
      <c r="AS67" s="648"/>
      <c r="AT67" s="648"/>
      <c r="AU67" s="648"/>
      <c r="AV67" s="648"/>
      <c r="AW67" s="648"/>
      <c r="AX67" s="648"/>
      <c r="AY67" s="648"/>
      <c r="AZ67" s="648"/>
      <c r="BA67" s="648"/>
      <c r="BB67" s="648"/>
      <c r="BC67" s="648"/>
      <c r="BD67" s="648"/>
      <c r="BE67" s="648"/>
      <c r="BF67" s="648"/>
      <c r="BG67" s="648"/>
      <c r="BH67" s="648"/>
      <c r="BI67" s="648"/>
      <c r="BJ67" s="648"/>
      <c r="BK67" s="648"/>
      <c r="BL67" s="648"/>
      <c r="BM67" s="648"/>
      <c r="BN67" s="648"/>
      <c r="BO67" s="648"/>
      <c r="BP67" s="648"/>
      <c r="BQ67" s="648"/>
      <c r="BR67" s="648"/>
      <c r="BS67" s="648"/>
      <c r="BT67" s="648"/>
      <c r="BU67" s="648"/>
      <c r="BV67" s="648"/>
      <c r="BW67" s="648"/>
      <c r="BX67" s="648"/>
      <c r="BY67" s="648"/>
      <c r="BZ67" s="648"/>
      <c r="CA67" s="648"/>
    </row>
    <row r="68" spans="1:79" s="658" customFormat="1" ht="13.5" customHeight="1">
      <c r="A68" s="803"/>
      <c r="B68" s="803"/>
      <c r="C68" s="803"/>
      <c r="D68" s="803"/>
      <c r="E68" s="803"/>
      <c r="F68" s="803"/>
      <c r="G68" s="803"/>
      <c r="H68" s="803"/>
    </row>
    <row r="69" spans="1:79" ht="31.5" customHeight="1">
      <c r="A69" s="752" t="s">
        <v>556</v>
      </c>
      <c r="B69" s="754"/>
      <c r="C69" s="754"/>
      <c r="D69" s="651" t="s">
        <v>557</v>
      </c>
      <c r="E69" s="652"/>
      <c r="F69" s="653"/>
      <c r="G69" s="653"/>
      <c r="H69" s="654"/>
      <c r="I69" s="654"/>
    </row>
    <row r="70" spans="1:79" s="658" customFormat="1" ht="59.25" customHeight="1">
      <c r="A70" s="755"/>
      <c r="B70" s="755" t="s">
        <v>494</v>
      </c>
      <c r="C70" s="755"/>
      <c r="D70" s="742" t="s">
        <v>602</v>
      </c>
      <c r="E70" s="680" t="s">
        <v>526</v>
      </c>
      <c r="F70" s="686">
        <v>1</v>
      </c>
      <c r="G70" s="681"/>
      <c r="H70" s="684">
        <f>F70*G70</f>
        <v>0</v>
      </c>
      <c r="I70" s="684"/>
    </row>
    <row r="71" spans="1:79" s="658" customFormat="1" ht="45" customHeight="1">
      <c r="A71" s="755"/>
      <c r="B71" s="755" t="s">
        <v>496</v>
      </c>
      <c r="C71" s="755"/>
      <c r="D71" s="742" t="s">
        <v>664</v>
      </c>
      <c r="E71" s="680" t="s">
        <v>526</v>
      </c>
      <c r="F71" s="686">
        <v>1</v>
      </c>
      <c r="G71" s="681"/>
      <c r="H71" s="684">
        <f>F71*G71</f>
        <v>0</v>
      </c>
      <c r="I71" s="684"/>
    </row>
    <row r="72" spans="1:79" ht="12.75" customHeight="1">
      <c r="A72" s="801"/>
      <c r="B72" s="801"/>
      <c r="C72" s="801"/>
      <c r="D72" s="801"/>
      <c r="E72" s="801"/>
      <c r="F72" s="801"/>
      <c r="G72" s="801"/>
      <c r="H72" s="801"/>
      <c r="I72" s="648"/>
    </row>
    <row r="73" spans="1:79" ht="26.25" customHeight="1">
      <c r="A73" s="660"/>
      <c r="B73" s="660"/>
      <c r="C73" s="660"/>
      <c r="D73" s="661" t="s">
        <v>558</v>
      </c>
      <c r="E73" s="662"/>
      <c r="F73" s="663"/>
      <c r="G73" s="663"/>
      <c r="H73" s="664">
        <f>SUM(H70:H71)</f>
        <v>0</v>
      </c>
      <c r="I73" s="664"/>
    </row>
  </sheetData>
  <sheetProtection algorithmName="SHA-512" hashValue="VP/2nh4PEqnO+YZa9Wr1vBEguyc9+rA0aPlsWspyPsFgX/qzgMhyJCARwzKytF8aUmRsXeNOw1J2WOuUuiez7w==" saltValue="5LKAC29KWk7u2wu6smeZ+w==" spinCount="100000" sheet="1" objects="1" scenarios="1"/>
  <protectedRanges>
    <protectedRange sqref="G40:I40" name="Range1"/>
  </protectedRanges>
  <mergeCells count="11">
    <mergeCell ref="A19:H19"/>
    <mergeCell ref="A1:H1"/>
    <mergeCell ref="A2:H2"/>
    <mergeCell ref="A3:C3"/>
    <mergeCell ref="A4:H4"/>
    <mergeCell ref="A6:H6"/>
    <mergeCell ref="A45:H45"/>
    <mergeCell ref="A47:H47"/>
    <mergeCell ref="A66:H66"/>
    <mergeCell ref="A68:H68"/>
    <mergeCell ref="A72:H72"/>
  </mergeCells>
  <pageMargins left="0.59055118110236227" right="0.19685039370078741" top="1.1417322834645669" bottom="0.78740157480314965" header="0.51181102362204722" footer="0.51181102362204722"/>
  <pageSetup paperSize="9" scale="80" firstPageNumber="0" fitToHeight="0" orientation="portrait" horizontalDpi="300" verticalDpi="300" r:id="rId1"/>
  <headerFooter alignWithMargins="0">
    <oddHeader xml:space="preserve">&amp;L&amp;"HRHelvetica,Regular"&amp;12Izgradnja prometnice i javne rasvjete u istočnom i zapadnom dijelu poduzetničke zone Turbina 2 u Slatini
ELEKTROTEHNIČKI PROJEKT </oddHeader>
    <oddFooter>&amp;C&amp;P/&amp;N</oddFooter>
  </headerFooter>
  <rowBreaks count="7" manualBreakCount="7">
    <brk id="12" max="8" man="1"/>
    <brk id="18" max="8" man="1"/>
    <brk id="32" max="8" man="1"/>
    <brk id="38" max="8" man="1"/>
    <brk id="44" max="8" man="1"/>
    <brk id="53" max="8" man="1"/>
    <brk id="6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19</vt:i4>
      </vt:variant>
    </vt:vector>
  </HeadingPairs>
  <TitlesOfParts>
    <vt:vector size="28" baseType="lpstr">
      <vt:lpstr>Građevinski projekt-PROMETNICE</vt:lpstr>
      <vt:lpstr>Rekapitulacija PROMETNICE</vt:lpstr>
      <vt:lpstr>Elektrotehnički projekt- JR</vt:lpstr>
      <vt:lpstr>Rekapitulacija JAVNA RASVJETA</vt:lpstr>
      <vt:lpstr>Projekt krajobraznog uređenja</vt:lpstr>
      <vt:lpstr>Rekapitulacija krajobraz</vt:lpstr>
      <vt:lpstr>UKUPNA REKAPITULACIJA</vt:lpstr>
      <vt:lpstr>Tehničke spec - građ projekt</vt:lpstr>
      <vt:lpstr>Tehničke spec - Elektro proj JR</vt:lpstr>
      <vt:lpstr>'Elektrotehnički projekt- JR'!Excel_BuiltIn_Print_Area</vt:lpstr>
      <vt:lpstr>'Rekapitulacija JAVNA RASVJETA'!Excel_BuiltIn_Print_Area</vt:lpstr>
      <vt:lpstr>'Tehničke spec - Elektro proj JR'!Excel_BuiltIn_Print_Area</vt:lpstr>
      <vt:lpstr>'Elektrotehnički projekt- JR'!Excel_BuiltIn_Print_Titles</vt:lpstr>
      <vt:lpstr>'Tehničke spec - Elektro proj JR'!Excel_BuiltIn_Print_Titles</vt:lpstr>
      <vt:lpstr>'Elektrotehnički projekt- JR'!Print_Area</vt:lpstr>
      <vt:lpstr>'Građevinski projekt-PROMETNICE'!Print_Area</vt:lpstr>
      <vt:lpstr>'Projekt krajobraznog uređenja'!Print_Area</vt:lpstr>
      <vt:lpstr>'Rekapitulacija JAVNA RASVJETA'!Print_Area</vt:lpstr>
      <vt:lpstr>'Rekapitulacija krajobraz'!Print_Area</vt:lpstr>
      <vt:lpstr>'Rekapitulacija PROMETNICE'!Print_Area</vt:lpstr>
      <vt:lpstr>'Tehničke spec - Elektro proj JR'!Print_Area</vt:lpstr>
      <vt:lpstr>'Tehničke spec - građ projekt'!Print_Area</vt:lpstr>
      <vt:lpstr>'UKUPNA REKAPITULACIJA'!Print_Area</vt:lpstr>
      <vt:lpstr>'Elektrotehnički projekt- JR'!Print_Titles</vt:lpstr>
      <vt:lpstr>'Građevinski projekt-PROMETNICE'!Print_Titles</vt:lpstr>
      <vt:lpstr>'Projekt krajobraznog uređenja'!Print_Titles</vt:lpstr>
      <vt:lpstr>'Tehničke spec - Elektro proj JR'!Print_Titles</vt:lpstr>
      <vt:lpstr>'Tehničke spec - građ projekt'!Print_Titles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
  <dcterms:created xsi:type="dcterms:W3CDTF">2020-09-07T13:01:00Z</dcterms:created>
  <dcterms:modified xsi:type="dcterms:W3CDTF">2020-09-16T06:39:27Z</dcterms:modified>
</cp:coreProperties>
</file>